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20" yWindow="0" windowWidth="9960" windowHeight="7920" tabRatio="597" activeTab="5"/>
  </bookViews>
  <sheets>
    <sheet name="Volume" sheetId="1" r:id="rId1"/>
    <sheet name="Analisa Harga Satuan" sheetId="2" r:id="rId2"/>
    <sheet name="RAB" sheetId="3" r:id="rId3"/>
    <sheet name="Rekapitulasi" sheetId="4" r:id="rId4"/>
    <sheet name="Durasi" sheetId="5" r:id="rId5"/>
    <sheet name="Barchart" sheetId="6" r:id="rId6"/>
  </sheets>
  <definedNames>
    <definedName name="_xlnm.Print_Area" localSheetId="1">'Analisa Harga Satuan'!$A$1:$H$890</definedName>
    <definedName name="_xlnm.Print_Area" localSheetId="5">Barchart!$B$86:$BH$404</definedName>
    <definedName name="_xlnm.Print_Area" localSheetId="4">Durasi!$A$1:$Q$367</definedName>
    <definedName name="_xlnm.Print_Area" localSheetId="2">RAB!$A$2:$F$426</definedName>
    <definedName name="_xlnm.Print_Area" localSheetId="3">Rekapitulasi!$B$1:$D$17</definedName>
    <definedName name="_xlnm.Print_Area" localSheetId="0">Volume!$A$1:$G$382</definedName>
  </definedNames>
  <calcPr calcId="144525"/>
</workbook>
</file>

<file path=xl/calcChain.xml><?xml version="1.0" encoding="utf-8"?>
<calcChain xmlns="http://schemas.openxmlformats.org/spreadsheetml/2006/main">
  <c r="BZ97" i="6" l="1"/>
  <c r="BZ95" i="6"/>
  <c r="G385" i="6" l="1"/>
  <c r="G387" i="6" s="1"/>
  <c r="E387" i="6"/>
  <c r="E389" i="6"/>
  <c r="E391" i="6"/>
  <c r="E385" i="6"/>
  <c r="D385" i="6"/>
  <c r="D386" i="6"/>
  <c r="D387" i="6"/>
  <c r="D388" i="6"/>
  <c r="D389" i="6"/>
  <c r="D390" i="6"/>
  <c r="D391" i="6"/>
  <c r="D392" i="6"/>
  <c r="D384" i="6"/>
  <c r="E373" i="5"/>
  <c r="E375" i="5" s="1"/>
  <c r="E377" i="5" s="1"/>
  <c r="E379" i="5" s="1"/>
  <c r="E381" i="5" s="1"/>
  <c r="E383" i="5" s="1"/>
  <c r="E371" i="5"/>
  <c r="E369" i="5"/>
  <c r="C373" i="5"/>
  <c r="C375" i="5" s="1"/>
  <c r="C371" i="5"/>
  <c r="J371" i="5" s="1"/>
  <c r="C369" i="5"/>
  <c r="J369" i="5"/>
  <c r="F369" i="5"/>
  <c r="D18" i="4"/>
  <c r="F446" i="3"/>
  <c r="E431" i="3"/>
  <c r="E433" i="3" s="1"/>
  <c r="E435" i="3" s="1"/>
  <c r="E429" i="3"/>
  <c r="H906" i="2"/>
  <c r="H907" i="2" s="1"/>
  <c r="H900" i="2"/>
  <c r="C422" i="3"/>
  <c r="C423" i="3"/>
  <c r="C421" i="3"/>
  <c r="B422" i="3"/>
  <c r="B423" i="3"/>
  <c r="B421" i="3"/>
  <c r="D386" i="3"/>
  <c r="C386" i="3"/>
  <c r="B386" i="3"/>
  <c r="C362" i="3"/>
  <c r="C363" i="3"/>
  <c r="C364" i="3"/>
  <c r="C365" i="3"/>
  <c r="C366" i="3"/>
  <c r="C361" i="3"/>
  <c r="B362" i="3"/>
  <c r="B363" i="3"/>
  <c r="B364" i="3"/>
  <c r="B365" i="3"/>
  <c r="B366" i="3"/>
  <c r="B361" i="3"/>
  <c r="C298" i="3"/>
  <c r="C299" i="3"/>
  <c r="C300" i="3"/>
  <c r="C301" i="3"/>
  <c r="C302" i="3"/>
  <c r="C303" i="3"/>
  <c r="C304" i="3"/>
  <c r="C305" i="3"/>
  <c r="C306" i="3"/>
  <c r="C297" i="3"/>
  <c r="B298" i="3"/>
  <c r="B299" i="3"/>
  <c r="B300" i="3"/>
  <c r="B301" i="3"/>
  <c r="B302" i="3"/>
  <c r="B303" i="3"/>
  <c r="B304" i="3"/>
  <c r="B305" i="3"/>
  <c r="B306" i="3"/>
  <c r="B297" i="3"/>
  <c r="C214" i="3"/>
  <c r="C213" i="3"/>
  <c r="B214" i="3"/>
  <c r="B213" i="3"/>
  <c r="B186" i="3"/>
  <c r="B185" i="3"/>
  <c r="C156" i="3"/>
  <c r="C157" i="3"/>
  <c r="C158" i="3"/>
  <c r="C155" i="3"/>
  <c r="B156" i="3"/>
  <c r="B157" i="3"/>
  <c r="B158" i="3"/>
  <c r="B155" i="3"/>
  <c r="A156" i="3"/>
  <c r="A157" i="3"/>
  <c r="A158" i="3"/>
  <c r="A155" i="3"/>
  <c r="C109" i="3"/>
  <c r="C110" i="3"/>
  <c r="C111" i="3"/>
  <c r="C108" i="3"/>
  <c r="B109" i="3"/>
  <c r="B110" i="3"/>
  <c r="B111" i="3"/>
  <c r="B108" i="3"/>
  <c r="C62" i="3"/>
  <c r="C63" i="3"/>
  <c r="C64" i="3"/>
  <c r="C61" i="3"/>
  <c r="B62" i="3"/>
  <c r="B63" i="3"/>
  <c r="B64" i="3"/>
  <c r="B61" i="3"/>
  <c r="D330" i="6"/>
  <c r="E312" i="6"/>
  <c r="G389" i="6" l="1"/>
  <c r="C377" i="5"/>
  <c r="J375" i="5"/>
  <c r="K375" i="5" s="1"/>
  <c r="N375" i="5" s="1"/>
  <c r="J373" i="5"/>
  <c r="K373" i="5" s="1"/>
  <c r="N373" i="5" s="1"/>
  <c r="K371" i="5"/>
  <c r="N371" i="5" s="1"/>
  <c r="K369" i="5"/>
  <c r="N369" i="5" s="1"/>
  <c r="E437" i="3"/>
  <c r="F435" i="3"/>
  <c r="F433" i="3"/>
  <c r="F431" i="3"/>
  <c r="F429" i="3"/>
  <c r="H909" i="2"/>
  <c r="H908" i="2"/>
  <c r="H910" i="2"/>
  <c r="E353" i="6"/>
  <c r="C342" i="5"/>
  <c r="E136" i="6"/>
  <c r="C112" i="5"/>
  <c r="G391" i="6" l="1"/>
  <c r="J377" i="5"/>
  <c r="K377" i="5" s="1"/>
  <c r="N377" i="5" s="1"/>
  <c r="C379" i="5"/>
  <c r="F437" i="3"/>
  <c r="E439" i="3"/>
  <c r="H911" i="2"/>
  <c r="H160" i="3"/>
  <c r="H159" i="3"/>
  <c r="J175" i="3"/>
  <c r="J174" i="3"/>
  <c r="G393" i="6" l="1"/>
  <c r="J379" i="5"/>
  <c r="K379" i="5" s="1"/>
  <c r="N379" i="5" s="1"/>
  <c r="C381" i="5"/>
  <c r="E441" i="3"/>
  <c r="F439" i="3"/>
  <c r="A59" i="5"/>
  <c r="B59" i="5"/>
  <c r="A60" i="5"/>
  <c r="B60" i="5"/>
  <c r="F60" i="5"/>
  <c r="J60" i="5"/>
  <c r="E346" i="6"/>
  <c r="E348" i="6" s="1"/>
  <c r="F346" i="6"/>
  <c r="F348" i="6" s="1"/>
  <c r="E107" i="6"/>
  <c r="F107" i="6"/>
  <c r="E108" i="6"/>
  <c r="F108" i="6"/>
  <c r="H820" i="2"/>
  <c r="G395" i="6" l="1"/>
  <c r="J383" i="5"/>
  <c r="K383" i="5" s="1"/>
  <c r="N383" i="5" s="1"/>
  <c r="J381" i="5"/>
  <c r="K381" i="5" s="1"/>
  <c r="N381" i="5" s="1"/>
  <c r="E443" i="3"/>
  <c r="F443" i="3" s="1"/>
  <c r="F441" i="3"/>
  <c r="F155" i="6"/>
  <c r="F162" i="6"/>
  <c r="E96" i="6"/>
  <c r="F96" i="6"/>
  <c r="E97" i="6"/>
  <c r="F97" i="6"/>
  <c r="E98" i="6"/>
  <c r="F98" i="6"/>
  <c r="E101" i="6"/>
  <c r="F101" i="6"/>
  <c r="E102" i="6"/>
  <c r="F102" i="6"/>
  <c r="E103" i="6"/>
  <c r="F103" i="6"/>
  <c r="E104" i="6"/>
  <c r="F104" i="6"/>
  <c r="E111" i="6"/>
  <c r="F111" i="6"/>
  <c r="E112" i="6"/>
  <c r="F112" i="6"/>
  <c r="E114" i="6"/>
  <c r="F114" i="6"/>
  <c r="E115" i="6"/>
  <c r="F115" i="6"/>
  <c r="E116" i="6"/>
  <c r="F116" i="6"/>
  <c r="E117" i="6"/>
  <c r="F117" i="6"/>
  <c r="E119" i="6"/>
  <c r="F119" i="6"/>
  <c r="E120" i="6"/>
  <c r="F120" i="6"/>
  <c r="E121" i="6"/>
  <c r="F121" i="6"/>
  <c r="E122" i="6"/>
  <c r="F122" i="6"/>
  <c r="E124" i="6"/>
  <c r="F124" i="6"/>
  <c r="E125" i="6"/>
  <c r="F125" i="6"/>
  <c r="E126" i="6"/>
  <c r="F126" i="6"/>
  <c r="E127" i="6"/>
  <c r="F127" i="6"/>
  <c r="E129" i="6"/>
  <c r="F129" i="6"/>
  <c r="E130" i="6"/>
  <c r="F130" i="6"/>
  <c r="E131" i="6"/>
  <c r="F131" i="6"/>
  <c r="E132" i="6"/>
  <c r="F132" i="6"/>
  <c r="E134" i="6"/>
  <c r="F134" i="6"/>
  <c r="E135" i="6"/>
  <c r="F135" i="6"/>
  <c r="F136" i="6"/>
  <c r="E137" i="6"/>
  <c r="F137" i="6"/>
  <c r="E139" i="6"/>
  <c r="F139" i="6"/>
  <c r="E140" i="6"/>
  <c r="F140" i="6"/>
  <c r="E141" i="6"/>
  <c r="F141" i="6"/>
  <c r="E142" i="6"/>
  <c r="F142" i="6"/>
  <c r="E144" i="6"/>
  <c r="E149" i="6" s="1"/>
  <c r="F144" i="6"/>
  <c r="F149" i="6" s="1"/>
  <c r="E145" i="6"/>
  <c r="E150" i="6" s="1"/>
  <c r="F145" i="6"/>
  <c r="F150" i="6" s="1"/>
  <c r="E146" i="6"/>
  <c r="E151" i="6" s="1"/>
  <c r="F146" i="6"/>
  <c r="F151" i="6" s="1"/>
  <c r="E147" i="6"/>
  <c r="E152" i="6" s="1"/>
  <c r="F147" i="6"/>
  <c r="F152" i="6" s="1"/>
  <c r="E155" i="6"/>
  <c r="E156" i="6"/>
  <c r="F156" i="6"/>
  <c r="E157" i="6"/>
  <c r="F157" i="6"/>
  <c r="E159" i="6"/>
  <c r="F159" i="6"/>
  <c r="E160" i="6"/>
  <c r="F160" i="6"/>
  <c r="E161" i="6"/>
  <c r="F161" i="6"/>
  <c r="E162" i="6"/>
  <c r="E164" i="6"/>
  <c r="F164" i="6"/>
  <c r="E165" i="6"/>
  <c r="F165" i="6"/>
  <c r="E166" i="6"/>
  <c r="F166" i="6"/>
  <c r="E167" i="6"/>
  <c r="F167" i="6"/>
  <c r="E169" i="6"/>
  <c r="F169" i="6"/>
  <c r="E170" i="6"/>
  <c r="F170" i="6"/>
  <c r="E171" i="6"/>
  <c r="F171" i="6"/>
  <c r="E172" i="6"/>
  <c r="F172" i="6"/>
  <c r="E174" i="6"/>
  <c r="F174" i="6"/>
  <c r="E175" i="6"/>
  <c r="F175" i="6"/>
  <c r="E176" i="6"/>
  <c r="F176" i="6"/>
  <c r="E177" i="6"/>
  <c r="F177" i="6"/>
  <c r="E179" i="6"/>
  <c r="F179" i="6"/>
  <c r="E180" i="6"/>
  <c r="F180" i="6"/>
  <c r="E181" i="6"/>
  <c r="F181" i="6"/>
  <c r="E182" i="6"/>
  <c r="F182" i="6"/>
  <c r="E184" i="6"/>
  <c r="F184" i="6"/>
  <c r="E185" i="6"/>
  <c r="F185" i="6"/>
  <c r="E186" i="6"/>
  <c r="F186" i="6"/>
  <c r="E187" i="6"/>
  <c r="F187" i="6"/>
  <c r="E189" i="6"/>
  <c r="E194" i="6" s="1"/>
  <c r="F189" i="6"/>
  <c r="F194" i="6" s="1"/>
  <c r="E190" i="6"/>
  <c r="E195" i="6" s="1"/>
  <c r="F190" i="6"/>
  <c r="F195" i="6" s="1"/>
  <c r="E191" i="6"/>
  <c r="E196" i="6" s="1"/>
  <c r="F191" i="6"/>
  <c r="F196" i="6" s="1"/>
  <c r="E192" i="6"/>
  <c r="E197" i="6" s="1"/>
  <c r="F192" i="6"/>
  <c r="F197" i="6" s="1"/>
  <c r="E200" i="6"/>
  <c r="F200" i="6"/>
  <c r="E201" i="6"/>
  <c r="F201" i="6"/>
  <c r="E202" i="6"/>
  <c r="F202" i="6"/>
  <c r="E204" i="6"/>
  <c r="F204" i="6"/>
  <c r="E205" i="6"/>
  <c r="F205" i="6"/>
  <c r="E206" i="6"/>
  <c r="F206" i="6"/>
  <c r="E207" i="6"/>
  <c r="F207" i="6"/>
  <c r="E209" i="6"/>
  <c r="F209" i="6"/>
  <c r="E210" i="6"/>
  <c r="F210" i="6"/>
  <c r="E211" i="6"/>
  <c r="F211" i="6"/>
  <c r="E212" i="6"/>
  <c r="F212" i="6"/>
  <c r="E214" i="6"/>
  <c r="F214" i="6"/>
  <c r="E215" i="6"/>
  <c r="F215" i="6"/>
  <c r="E216" i="6"/>
  <c r="F216" i="6"/>
  <c r="E217" i="6"/>
  <c r="F217" i="6"/>
  <c r="E219" i="6"/>
  <c r="F219" i="6"/>
  <c r="E220" i="6"/>
  <c r="F220" i="6"/>
  <c r="E221" i="6"/>
  <c r="F221" i="6"/>
  <c r="E222" i="6"/>
  <c r="F222" i="6"/>
  <c r="E224" i="6"/>
  <c r="F224" i="6"/>
  <c r="E225" i="6"/>
  <c r="F225" i="6"/>
  <c r="E226" i="6"/>
  <c r="F226" i="6"/>
  <c r="E227" i="6"/>
  <c r="F227" i="6"/>
  <c r="E229" i="6"/>
  <c r="F229" i="6"/>
  <c r="E230" i="6"/>
  <c r="F230" i="6"/>
  <c r="E231" i="6"/>
  <c r="F231" i="6"/>
  <c r="E232" i="6"/>
  <c r="F232" i="6"/>
  <c r="E234" i="6"/>
  <c r="E239" i="6" s="1"/>
  <c r="F234" i="6"/>
  <c r="E235" i="6"/>
  <c r="E240" i="6" s="1"/>
  <c r="F235" i="6"/>
  <c r="E236" i="6"/>
  <c r="E241" i="6" s="1"/>
  <c r="F236" i="6"/>
  <c r="E237" i="6"/>
  <c r="E242" i="6" s="1"/>
  <c r="F237" i="6"/>
  <c r="E246" i="6"/>
  <c r="F246" i="6"/>
  <c r="E247" i="6"/>
  <c r="F247" i="6"/>
  <c r="E249" i="6"/>
  <c r="F249" i="6"/>
  <c r="E250" i="6"/>
  <c r="F250" i="6"/>
  <c r="E252" i="6"/>
  <c r="F252" i="6"/>
  <c r="E253" i="6"/>
  <c r="F253" i="6"/>
  <c r="E255" i="6"/>
  <c r="F255" i="6"/>
  <c r="E256" i="6"/>
  <c r="F256" i="6"/>
  <c r="E258" i="6"/>
  <c r="F258" i="6"/>
  <c r="E259" i="6"/>
  <c r="F259" i="6"/>
  <c r="E261" i="6"/>
  <c r="F261" i="6"/>
  <c r="E262" i="6"/>
  <c r="F262" i="6"/>
  <c r="E264" i="6"/>
  <c r="E267" i="6" s="1"/>
  <c r="F264" i="6"/>
  <c r="E265" i="6"/>
  <c r="E268" i="6" s="1"/>
  <c r="F265" i="6"/>
  <c r="E272" i="6"/>
  <c r="F272" i="6"/>
  <c r="E273" i="6"/>
  <c r="F273" i="6"/>
  <c r="E275" i="6"/>
  <c r="F275" i="6"/>
  <c r="E276" i="6"/>
  <c r="F276" i="6"/>
  <c r="E278" i="6"/>
  <c r="F278" i="6"/>
  <c r="E279" i="6"/>
  <c r="F279" i="6"/>
  <c r="E281" i="6"/>
  <c r="F281" i="6"/>
  <c r="E282" i="6"/>
  <c r="F282" i="6"/>
  <c r="E284" i="6"/>
  <c r="F284" i="6"/>
  <c r="E285" i="6"/>
  <c r="F285" i="6"/>
  <c r="E287" i="6"/>
  <c r="F287" i="6"/>
  <c r="E288" i="6"/>
  <c r="F288" i="6"/>
  <c r="E290" i="6"/>
  <c r="E293" i="6" s="1"/>
  <c r="F290" i="6"/>
  <c r="F293" i="6" s="1"/>
  <c r="E291" i="6"/>
  <c r="E294" i="6" s="1"/>
  <c r="F291" i="6"/>
  <c r="F294" i="6" s="1"/>
  <c r="F298" i="6"/>
  <c r="F300" i="6"/>
  <c r="F302" i="6"/>
  <c r="F304" i="6"/>
  <c r="F306" i="6"/>
  <c r="F308" i="6"/>
  <c r="F310" i="6"/>
  <c r="E316" i="6"/>
  <c r="F316" i="6"/>
  <c r="E318" i="6"/>
  <c r="F318" i="6"/>
  <c r="E320" i="6"/>
  <c r="F320" i="6"/>
  <c r="E322" i="6"/>
  <c r="F322" i="6"/>
  <c r="E324" i="6"/>
  <c r="F324" i="6"/>
  <c r="E326" i="6"/>
  <c r="F326" i="6"/>
  <c r="E328" i="6"/>
  <c r="E330" i="6" s="1"/>
  <c r="F328" i="6"/>
  <c r="E334" i="6"/>
  <c r="F334" i="6"/>
  <c r="E336" i="6"/>
  <c r="F336" i="6"/>
  <c r="E338" i="6"/>
  <c r="F338" i="6"/>
  <c r="E340" i="6"/>
  <c r="F340" i="6"/>
  <c r="E342" i="6"/>
  <c r="F342" i="6"/>
  <c r="E344" i="6"/>
  <c r="F344" i="6"/>
  <c r="E352" i="6"/>
  <c r="F352" i="6"/>
  <c r="F353" i="6"/>
  <c r="E354" i="6"/>
  <c r="F354" i="6"/>
  <c r="E356" i="6"/>
  <c r="F356" i="6"/>
  <c r="E357" i="6"/>
  <c r="F357" i="6"/>
  <c r="E358" i="6"/>
  <c r="F358" i="6"/>
  <c r="E360" i="6"/>
  <c r="F360" i="6"/>
  <c r="E361" i="6"/>
  <c r="F361" i="6"/>
  <c r="E362" i="6"/>
  <c r="F362" i="6"/>
  <c r="E364" i="6"/>
  <c r="F364" i="6"/>
  <c r="E365" i="6"/>
  <c r="F365" i="6"/>
  <c r="E366" i="6"/>
  <c r="F366" i="6"/>
  <c r="E368" i="6"/>
  <c r="F368" i="6"/>
  <c r="E369" i="6"/>
  <c r="F369" i="6"/>
  <c r="E370" i="6"/>
  <c r="F370" i="6"/>
  <c r="E372" i="6"/>
  <c r="F372" i="6"/>
  <c r="E373" i="6"/>
  <c r="F373" i="6"/>
  <c r="E374" i="6"/>
  <c r="F374" i="6"/>
  <c r="E376" i="6"/>
  <c r="E380" i="6" s="1"/>
  <c r="F376" i="6"/>
  <c r="E377" i="6"/>
  <c r="E381" i="6" s="1"/>
  <c r="F377" i="6"/>
  <c r="E378" i="6"/>
  <c r="E382" i="6" s="1"/>
  <c r="F378" i="6"/>
  <c r="F95" i="6"/>
  <c r="E95" i="6"/>
  <c r="G397" i="6" l="1"/>
  <c r="F310" i="1"/>
  <c r="E110" i="5" s="1"/>
  <c r="E107" i="5"/>
  <c r="E70" i="5"/>
  <c r="E75" i="5" s="1"/>
  <c r="E80" i="5" s="1"/>
  <c r="E85" i="5" s="1"/>
  <c r="E90" i="5" s="1"/>
  <c r="E95" i="5" s="1"/>
  <c r="E100" i="5" s="1"/>
  <c r="D234" i="1"/>
  <c r="E19" i="5"/>
  <c r="E18" i="5"/>
  <c r="C12" i="5"/>
  <c r="J12" i="5" s="1"/>
  <c r="J14" i="5"/>
  <c r="J25" i="5"/>
  <c r="J26" i="5"/>
  <c r="J27" i="5"/>
  <c r="J28" i="5"/>
  <c r="J30" i="5"/>
  <c r="J31" i="5"/>
  <c r="J32" i="5"/>
  <c r="J33" i="5"/>
  <c r="J35" i="5"/>
  <c r="J36" i="5"/>
  <c r="J37" i="5"/>
  <c r="J38" i="5"/>
  <c r="J40" i="5"/>
  <c r="J41" i="5"/>
  <c r="J42" i="5"/>
  <c r="J43" i="5"/>
  <c r="J45" i="5"/>
  <c r="J46" i="5"/>
  <c r="J47" i="5"/>
  <c r="J48" i="5"/>
  <c r="J50" i="5"/>
  <c r="J51" i="5"/>
  <c r="J52" i="5"/>
  <c r="J53" i="5"/>
  <c r="J55" i="5"/>
  <c r="J56" i="5"/>
  <c r="J57" i="5"/>
  <c r="J58" i="5"/>
  <c r="J68" i="5"/>
  <c r="J69" i="5"/>
  <c r="J70" i="5"/>
  <c r="J72" i="5"/>
  <c r="J73" i="5"/>
  <c r="J74" i="5"/>
  <c r="J75" i="5"/>
  <c r="J77" i="5"/>
  <c r="J78" i="5"/>
  <c r="J79" i="5"/>
  <c r="J80" i="5"/>
  <c r="J82" i="5"/>
  <c r="J83" i="5"/>
  <c r="J84" i="5"/>
  <c r="J85" i="5"/>
  <c r="J87" i="5"/>
  <c r="J88" i="5"/>
  <c r="J89" i="5"/>
  <c r="J90" i="5"/>
  <c r="J92" i="5"/>
  <c r="J93" i="5"/>
  <c r="J94" i="5"/>
  <c r="J95" i="5"/>
  <c r="J97" i="5"/>
  <c r="J98" i="5"/>
  <c r="J99" i="5"/>
  <c r="J100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9" i="5"/>
  <c r="J130" i="5"/>
  <c r="J131" i="5"/>
  <c r="J132" i="5"/>
  <c r="J134" i="5"/>
  <c r="J135" i="5"/>
  <c r="J136" i="5"/>
  <c r="J137" i="5"/>
  <c r="J139" i="5"/>
  <c r="J140" i="5"/>
  <c r="J141" i="5"/>
  <c r="J142" i="5"/>
  <c r="J151" i="5"/>
  <c r="K151" i="5" s="1"/>
  <c r="N151" i="5" s="1"/>
  <c r="J152" i="5"/>
  <c r="K152" i="5" s="1"/>
  <c r="N152" i="5" s="1"/>
  <c r="J154" i="5"/>
  <c r="K154" i="5" s="1"/>
  <c r="N154" i="5" s="1"/>
  <c r="J155" i="5"/>
  <c r="K155" i="5" s="1"/>
  <c r="N155" i="5" s="1"/>
  <c r="J157" i="5"/>
  <c r="K157" i="5" s="1"/>
  <c r="N157" i="5" s="1"/>
  <c r="J158" i="5"/>
  <c r="K158" i="5" s="1"/>
  <c r="N158" i="5" s="1"/>
  <c r="J160" i="5"/>
  <c r="K160" i="5" s="1"/>
  <c r="N160" i="5" s="1"/>
  <c r="J161" i="5"/>
  <c r="K161" i="5" s="1"/>
  <c r="N161" i="5" s="1"/>
  <c r="J163" i="5"/>
  <c r="K163" i="5" s="1"/>
  <c r="N163" i="5" s="1"/>
  <c r="J164" i="5"/>
  <c r="K164" i="5" s="1"/>
  <c r="N164" i="5" s="1"/>
  <c r="J166" i="5"/>
  <c r="K166" i="5" s="1"/>
  <c r="N166" i="5" s="1"/>
  <c r="J167" i="5"/>
  <c r="K167" i="5" s="1"/>
  <c r="N167" i="5" s="1"/>
  <c r="J174" i="5"/>
  <c r="J175" i="5"/>
  <c r="J177" i="5"/>
  <c r="J178" i="5"/>
  <c r="J180" i="5"/>
  <c r="J181" i="5"/>
  <c r="J183" i="5"/>
  <c r="J184" i="5"/>
  <c r="J186" i="5"/>
  <c r="J187" i="5"/>
  <c r="J189" i="5"/>
  <c r="J190" i="5"/>
  <c r="J197" i="5"/>
  <c r="J198" i="5"/>
  <c r="J199" i="5"/>
  <c r="J205" i="5"/>
  <c r="J206" i="5"/>
  <c r="J207" i="5"/>
  <c r="J208" i="5"/>
  <c r="J209" i="5"/>
  <c r="J210" i="5"/>
  <c r="J211" i="5"/>
  <c r="J212" i="5"/>
  <c r="J213" i="5"/>
  <c r="J214" i="5"/>
  <c r="J216" i="5"/>
  <c r="J217" i="5"/>
  <c r="J218" i="5"/>
  <c r="J219" i="5"/>
  <c r="J220" i="5"/>
  <c r="J221" i="5"/>
  <c r="J222" i="5"/>
  <c r="J223" i="5"/>
  <c r="J224" i="5"/>
  <c r="J225" i="5"/>
  <c r="J227" i="5"/>
  <c r="J228" i="5"/>
  <c r="J229" i="5"/>
  <c r="J230" i="5"/>
  <c r="J231" i="5"/>
  <c r="J232" i="5"/>
  <c r="J233" i="5"/>
  <c r="J234" i="5"/>
  <c r="J235" i="5"/>
  <c r="J236" i="5"/>
  <c r="J238" i="5"/>
  <c r="J239" i="5"/>
  <c r="J240" i="5"/>
  <c r="J241" i="5"/>
  <c r="J242" i="5"/>
  <c r="J243" i="5"/>
  <c r="J244" i="5"/>
  <c r="J245" i="5"/>
  <c r="J246" i="5"/>
  <c r="J247" i="5"/>
  <c r="J249" i="5"/>
  <c r="J250" i="5"/>
  <c r="J251" i="5"/>
  <c r="J252" i="5"/>
  <c r="J253" i="5"/>
  <c r="J254" i="5"/>
  <c r="J255" i="5"/>
  <c r="J256" i="5"/>
  <c r="J257" i="5"/>
  <c r="J258" i="5"/>
  <c r="J260" i="5"/>
  <c r="J261" i="5"/>
  <c r="J262" i="5"/>
  <c r="J263" i="5"/>
  <c r="J264" i="5"/>
  <c r="J265" i="5"/>
  <c r="J266" i="5"/>
  <c r="J267" i="5"/>
  <c r="J268" i="5"/>
  <c r="J269" i="5"/>
  <c r="J274" i="5"/>
  <c r="J280" i="5"/>
  <c r="J281" i="5"/>
  <c r="J282" i="5"/>
  <c r="J283" i="5"/>
  <c r="J284" i="5"/>
  <c r="J285" i="5"/>
  <c r="J287" i="5"/>
  <c r="J288" i="5"/>
  <c r="J289" i="5"/>
  <c r="J290" i="5"/>
  <c r="J291" i="5"/>
  <c r="J292" i="5"/>
  <c r="J294" i="5"/>
  <c r="J295" i="5"/>
  <c r="J296" i="5"/>
  <c r="J297" i="5"/>
  <c r="J298" i="5"/>
  <c r="J299" i="5"/>
  <c r="J301" i="5"/>
  <c r="J302" i="5"/>
  <c r="J303" i="5"/>
  <c r="J304" i="5"/>
  <c r="J305" i="5"/>
  <c r="J306" i="5"/>
  <c r="J308" i="5"/>
  <c r="J309" i="5"/>
  <c r="J310" i="5"/>
  <c r="J311" i="5"/>
  <c r="J312" i="5"/>
  <c r="J313" i="5"/>
  <c r="J315" i="5"/>
  <c r="J316" i="5"/>
  <c r="J317" i="5"/>
  <c r="J318" i="5"/>
  <c r="J319" i="5"/>
  <c r="J320" i="5"/>
  <c r="J326" i="5"/>
  <c r="J328" i="5"/>
  <c r="J330" i="5"/>
  <c r="J332" i="5"/>
  <c r="J334" i="5"/>
  <c r="J336" i="5"/>
  <c r="J344" i="5"/>
  <c r="J345" i="5"/>
  <c r="J346" i="5"/>
  <c r="J348" i="5"/>
  <c r="J349" i="5"/>
  <c r="J350" i="5"/>
  <c r="J352" i="5"/>
  <c r="J353" i="5"/>
  <c r="J354" i="5"/>
  <c r="J356" i="5"/>
  <c r="J357" i="5"/>
  <c r="J358" i="5"/>
  <c r="J360" i="5"/>
  <c r="J361" i="5"/>
  <c r="J362" i="5"/>
  <c r="J364" i="5"/>
  <c r="J365" i="5"/>
  <c r="J366" i="5"/>
  <c r="J6" i="5"/>
  <c r="J342" i="5"/>
  <c r="J341" i="5"/>
  <c r="J340" i="5"/>
  <c r="C324" i="5"/>
  <c r="J324" i="5" s="1"/>
  <c r="C277" i="5"/>
  <c r="C278" i="5" s="1"/>
  <c r="J278" i="5" s="1"/>
  <c r="C275" i="5"/>
  <c r="J275" i="5" s="1"/>
  <c r="C273" i="5"/>
  <c r="J273" i="5" s="1"/>
  <c r="C203" i="5"/>
  <c r="J203" i="5" s="1"/>
  <c r="C202" i="5"/>
  <c r="J202" i="5" s="1"/>
  <c r="K202" i="5" s="1"/>
  <c r="N202" i="5" s="1"/>
  <c r="C201" i="5"/>
  <c r="J201" i="5" s="1"/>
  <c r="C200" i="5"/>
  <c r="J200" i="5" s="1"/>
  <c r="C196" i="5"/>
  <c r="J196" i="5" s="1"/>
  <c r="C195" i="5"/>
  <c r="J195" i="5" s="1"/>
  <c r="K195" i="5" s="1"/>
  <c r="N195" i="5" s="1"/>
  <c r="C194" i="5"/>
  <c r="J194" i="5" s="1"/>
  <c r="J172" i="5"/>
  <c r="J171" i="5"/>
  <c r="C149" i="5"/>
  <c r="J149" i="5" s="1"/>
  <c r="K149" i="5" s="1"/>
  <c r="N149" i="5" s="1"/>
  <c r="C148" i="5"/>
  <c r="J148" i="5" s="1"/>
  <c r="K148" i="5" s="1"/>
  <c r="N148" i="5" s="1"/>
  <c r="J112" i="5"/>
  <c r="J110" i="5"/>
  <c r="J109" i="5"/>
  <c r="C107" i="5"/>
  <c r="J107" i="5" s="1"/>
  <c r="C106" i="5"/>
  <c r="J106" i="5" s="1"/>
  <c r="C105" i="5"/>
  <c r="C67" i="5"/>
  <c r="J67" i="5" s="1"/>
  <c r="C64" i="5"/>
  <c r="J64" i="5" s="1"/>
  <c r="C65" i="5"/>
  <c r="J65" i="5" s="1"/>
  <c r="C63" i="5"/>
  <c r="J63" i="5" s="1"/>
  <c r="J23" i="5"/>
  <c r="J22" i="5"/>
  <c r="C19" i="5"/>
  <c r="J19" i="5" s="1"/>
  <c r="C18" i="5"/>
  <c r="J18" i="5" s="1"/>
  <c r="C15" i="5"/>
  <c r="J15" i="5" s="1"/>
  <c r="C13" i="5"/>
  <c r="J13" i="5" s="1"/>
  <c r="C9" i="5"/>
  <c r="J9" i="5" s="1"/>
  <c r="C8" i="5"/>
  <c r="J8" i="5" s="1"/>
  <c r="C7" i="5"/>
  <c r="J7" i="5" s="1"/>
  <c r="F18" i="5"/>
  <c r="F19" i="5"/>
  <c r="F22" i="5"/>
  <c r="F23" i="5"/>
  <c r="F25" i="5"/>
  <c r="F26" i="5"/>
  <c r="F27" i="5"/>
  <c r="F28" i="5"/>
  <c r="F30" i="5"/>
  <c r="F31" i="5"/>
  <c r="F32" i="5"/>
  <c r="F33" i="5"/>
  <c r="F35" i="5"/>
  <c r="F36" i="5"/>
  <c r="F37" i="5"/>
  <c r="F38" i="5"/>
  <c r="F40" i="5"/>
  <c r="F41" i="5"/>
  <c r="F42" i="5"/>
  <c r="F43" i="5"/>
  <c r="F45" i="5"/>
  <c r="F46" i="5"/>
  <c r="F47" i="5"/>
  <c r="F48" i="5"/>
  <c r="F50" i="5"/>
  <c r="F51" i="5"/>
  <c r="F52" i="5"/>
  <c r="F53" i="5"/>
  <c r="F55" i="5"/>
  <c r="F56" i="5"/>
  <c r="F57" i="5"/>
  <c r="F58" i="5"/>
  <c r="F63" i="5"/>
  <c r="F64" i="5"/>
  <c r="F65" i="5"/>
  <c r="F67" i="5"/>
  <c r="F68" i="5"/>
  <c r="F69" i="5"/>
  <c r="F70" i="5"/>
  <c r="F72" i="5"/>
  <c r="F73" i="5"/>
  <c r="F74" i="5"/>
  <c r="F75" i="5"/>
  <c r="F77" i="5"/>
  <c r="F78" i="5"/>
  <c r="F79" i="5"/>
  <c r="F80" i="5"/>
  <c r="F82" i="5"/>
  <c r="F83" i="5"/>
  <c r="F84" i="5"/>
  <c r="F85" i="5"/>
  <c r="F87" i="5"/>
  <c r="F88" i="5"/>
  <c r="F89" i="5"/>
  <c r="F90" i="5"/>
  <c r="F92" i="5"/>
  <c r="F93" i="5"/>
  <c r="F94" i="5"/>
  <c r="F95" i="5"/>
  <c r="F97" i="5"/>
  <c r="F98" i="5"/>
  <c r="F99" i="5"/>
  <c r="F100" i="5"/>
  <c r="F105" i="5"/>
  <c r="F106" i="5"/>
  <c r="F107" i="5"/>
  <c r="F109" i="5"/>
  <c r="F110" i="5"/>
  <c r="F111" i="5"/>
  <c r="F112" i="5"/>
  <c r="F114" i="5"/>
  <c r="F115" i="5"/>
  <c r="F116" i="5"/>
  <c r="F117" i="5"/>
  <c r="F119" i="5"/>
  <c r="F120" i="5"/>
  <c r="F121" i="5"/>
  <c r="F122" i="5"/>
  <c r="F124" i="5"/>
  <c r="F125" i="5"/>
  <c r="F126" i="5"/>
  <c r="F127" i="5"/>
  <c r="F129" i="5"/>
  <c r="F130" i="5"/>
  <c r="F131" i="5"/>
  <c r="F132" i="5"/>
  <c r="F134" i="5"/>
  <c r="F135" i="5"/>
  <c r="F136" i="5"/>
  <c r="F137" i="5"/>
  <c r="F139" i="5"/>
  <c r="F140" i="5"/>
  <c r="F141" i="5"/>
  <c r="F142" i="5"/>
  <c r="F171" i="5"/>
  <c r="F172" i="5"/>
  <c r="F174" i="5"/>
  <c r="F175" i="5"/>
  <c r="F177" i="5"/>
  <c r="F178" i="5"/>
  <c r="F180" i="5"/>
  <c r="F181" i="5"/>
  <c r="F183" i="5"/>
  <c r="F184" i="5"/>
  <c r="F186" i="5"/>
  <c r="F187" i="5"/>
  <c r="F189" i="5"/>
  <c r="F190" i="5"/>
  <c r="F194" i="5"/>
  <c r="F195" i="5"/>
  <c r="F196" i="5"/>
  <c r="F197" i="5"/>
  <c r="F198" i="5"/>
  <c r="F199" i="5"/>
  <c r="F200" i="5"/>
  <c r="F201" i="5"/>
  <c r="F203" i="5"/>
  <c r="F205" i="5"/>
  <c r="F206" i="5"/>
  <c r="F207" i="5"/>
  <c r="F208" i="5"/>
  <c r="F209" i="5"/>
  <c r="F210" i="5"/>
  <c r="F211" i="5"/>
  <c r="F212" i="5"/>
  <c r="F213" i="5"/>
  <c r="F214" i="5"/>
  <c r="F216" i="5"/>
  <c r="F217" i="5"/>
  <c r="F218" i="5"/>
  <c r="F219" i="5"/>
  <c r="F220" i="5"/>
  <c r="F221" i="5"/>
  <c r="F222" i="5"/>
  <c r="F223" i="5"/>
  <c r="F224" i="5"/>
  <c r="F225" i="5"/>
  <c r="F227" i="5"/>
  <c r="F228" i="5"/>
  <c r="F229" i="5"/>
  <c r="F230" i="5"/>
  <c r="F231" i="5"/>
  <c r="F232" i="5"/>
  <c r="F233" i="5"/>
  <c r="F234" i="5"/>
  <c r="F235" i="5"/>
  <c r="F236" i="5"/>
  <c r="F238" i="5"/>
  <c r="F239" i="5"/>
  <c r="F240" i="5"/>
  <c r="F241" i="5"/>
  <c r="F242" i="5"/>
  <c r="F243" i="5"/>
  <c r="F244" i="5"/>
  <c r="F245" i="5"/>
  <c r="F246" i="5"/>
  <c r="F247" i="5"/>
  <c r="F249" i="5"/>
  <c r="F250" i="5"/>
  <c r="F251" i="5"/>
  <c r="F252" i="5"/>
  <c r="F253" i="5"/>
  <c r="F254" i="5"/>
  <c r="F255" i="5"/>
  <c r="F256" i="5"/>
  <c r="F257" i="5"/>
  <c r="F258" i="5"/>
  <c r="F260" i="5"/>
  <c r="F261" i="5"/>
  <c r="F262" i="5"/>
  <c r="F263" i="5"/>
  <c r="F264" i="5"/>
  <c r="F265" i="5"/>
  <c r="F266" i="5"/>
  <c r="F267" i="5"/>
  <c r="F268" i="5"/>
  <c r="F269" i="5"/>
  <c r="F273" i="5"/>
  <c r="F274" i="5"/>
  <c r="F275" i="5"/>
  <c r="F276" i="5"/>
  <c r="F277" i="5"/>
  <c r="F278" i="5"/>
  <c r="F280" i="5"/>
  <c r="F281" i="5"/>
  <c r="F282" i="5"/>
  <c r="F283" i="5"/>
  <c r="F284" i="5"/>
  <c r="F285" i="5"/>
  <c r="F287" i="5"/>
  <c r="F288" i="5"/>
  <c r="F289" i="5"/>
  <c r="F290" i="5"/>
  <c r="F291" i="5"/>
  <c r="F292" i="5"/>
  <c r="F294" i="5"/>
  <c r="F295" i="5"/>
  <c r="F296" i="5"/>
  <c r="F297" i="5"/>
  <c r="F298" i="5"/>
  <c r="F299" i="5"/>
  <c r="F301" i="5"/>
  <c r="F302" i="5"/>
  <c r="F303" i="5"/>
  <c r="F304" i="5"/>
  <c r="F305" i="5"/>
  <c r="F306" i="5"/>
  <c r="F308" i="5"/>
  <c r="F309" i="5"/>
  <c r="F310" i="5"/>
  <c r="F311" i="5"/>
  <c r="F312" i="5"/>
  <c r="F313" i="5"/>
  <c r="F315" i="5"/>
  <c r="F316" i="5"/>
  <c r="F317" i="5"/>
  <c r="F318" i="5"/>
  <c r="F319" i="5"/>
  <c r="F320" i="5"/>
  <c r="F324" i="5"/>
  <c r="F326" i="5"/>
  <c r="F328" i="5"/>
  <c r="F330" i="5"/>
  <c r="F332" i="5"/>
  <c r="F334" i="5"/>
  <c r="F336" i="5"/>
  <c r="F340" i="5"/>
  <c r="F341" i="5"/>
  <c r="F342" i="5"/>
  <c r="F344" i="5"/>
  <c r="F345" i="5"/>
  <c r="F346" i="5"/>
  <c r="F348" i="5"/>
  <c r="F349" i="5"/>
  <c r="F350" i="5"/>
  <c r="F352" i="5"/>
  <c r="F353" i="5"/>
  <c r="F354" i="5"/>
  <c r="F356" i="5"/>
  <c r="F357" i="5"/>
  <c r="F358" i="5"/>
  <c r="F360" i="5"/>
  <c r="F361" i="5"/>
  <c r="F362" i="5"/>
  <c r="F364" i="5"/>
  <c r="F365" i="5"/>
  <c r="F366" i="5"/>
  <c r="F7" i="5"/>
  <c r="F8" i="5"/>
  <c r="F9" i="5"/>
  <c r="F12" i="5"/>
  <c r="F13" i="5"/>
  <c r="F14" i="5"/>
  <c r="F15" i="5"/>
  <c r="F6" i="5"/>
  <c r="E174" i="5"/>
  <c r="E175" i="5"/>
  <c r="E177" i="5"/>
  <c r="E178" i="5"/>
  <c r="E180" i="5"/>
  <c r="E181" i="5"/>
  <c r="E183" i="5"/>
  <c r="E184" i="5"/>
  <c r="E186" i="5"/>
  <c r="E187" i="5"/>
  <c r="E189" i="5"/>
  <c r="E190" i="5"/>
  <c r="E194" i="5"/>
  <c r="E196" i="5"/>
  <c r="E197" i="5"/>
  <c r="E198" i="5"/>
  <c r="E199" i="5"/>
  <c r="E200" i="5"/>
  <c r="E201" i="5"/>
  <c r="E203" i="5"/>
  <c r="E205" i="5"/>
  <c r="E206" i="5"/>
  <c r="E207" i="5"/>
  <c r="E208" i="5"/>
  <c r="E209" i="5"/>
  <c r="E210" i="5"/>
  <c r="E211" i="5"/>
  <c r="E212" i="5"/>
  <c r="E213" i="5"/>
  <c r="E214" i="5"/>
  <c r="E216" i="5"/>
  <c r="E217" i="5"/>
  <c r="E218" i="5"/>
  <c r="E219" i="5"/>
  <c r="E220" i="5"/>
  <c r="E221" i="5"/>
  <c r="E222" i="5"/>
  <c r="E223" i="5"/>
  <c r="E224" i="5"/>
  <c r="E225" i="5"/>
  <c r="E227" i="5"/>
  <c r="E228" i="5"/>
  <c r="E229" i="5"/>
  <c r="E230" i="5"/>
  <c r="E231" i="5"/>
  <c r="E232" i="5"/>
  <c r="E233" i="5"/>
  <c r="E234" i="5"/>
  <c r="E235" i="5"/>
  <c r="E236" i="5"/>
  <c r="E238" i="5"/>
  <c r="E239" i="5"/>
  <c r="E240" i="5"/>
  <c r="E241" i="5"/>
  <c r="E242" i="5"/>
  <c r="E243" i="5"/>
  <c r="E244" i="5"/>
  <c r="E245" i="5"/>
  <c r="E246" i="5"/>
  <c r="E247" i="5"/>
  <c r="E249" i="5"/>
  <c r="E250" i="5"/>
  <c r="E251" i="5"/>
  <c r="E252" i="5"/>
  <c r="E253" i="5"/>
  <c r="E254" i="5"/>
  <c r="E255" i="5"/>
  <c r="E256" i="5"/>
  <c r="E257" i="5"/>
  <c r="E258" i="5"/>
  <c r="E260" i="5"/>
  <c r="E261" i="5"/>
  <c r="E262" i="5"/>
  <c r="E263" i="5"/>
  <c r="E264" i="5"/>
  <c r="E265" i="5"/>
  <c r="E266" i="5"/>
  <c r="E267" i="5"/>
  <c r="E268" i="5"/>
  <c r="E269" i="5"/>
  <c r="E273" i="5"/>
  <c r="E274" i="5"/>
  <c r="E275" i="5"/>
  <c r="E276" i="5"/>
  <c r="E277" i="5"/>
  <c r="E278" i="5"/>
  <c r="E280" i="5"/>
  <c r="E281" i="5"/>
  <c r="E282" i="5"/>
  <c r="E283" i="5"/>
  <c r="E284" i="5"/>
  <c r="E285" i="5"/>
  <c r="E287" i="5"/>
  <c r="E288" i="5"/>
  <c r="E289" i="5"/>
  <c r="E290" i="5"/>
  <c r="E291" i="5"/>
  <c r="E292" i="5"/>
  <c r="E294" i="5"/>
  <c r="E295" i="5"/>
  <c r="E296" i="5"/>
  <c r="E297" i="5"/>
  <c r="E298" i="5"/>
  <c r="E299" i="5"/>
  <c r="E301" i="5"/>
  <c r="E302" i="5"/>
  <c r="E303" i="5"/>
  <c r="E304" i="5"/>
  <c r="E305" i="5"/>
  <c r="E306" i="5"/>
  <c r="E308" i="5"/>
  <c r="E309" i="5"/>
  <c r="E310" i="5"/>
  <c r="E311" i="5"/>
  <c r="E312" i="5"/>
  <c r="E313" i="5"/>
  <c r="E315" i="5"/>
  <c r="E316" i="5"/>
  <c r="E317" i="5"/>
  <c r="E318" i="5"/>
  <c r="E319" i="5"/>
  <c r="E320" i="5"/>
  <c r="E324" i="5"/>
  <c r="E326" i="5"/>
  <c r="E328" i="5"/>
  <c r="E330" i="5"/>
  <c r="E332" i="5"/>
  <c r="E334" i="5"/>
  <c r="E336" i="5"/>
  <c r="E340" i="5"/>
  <c r="E341" i="5"/>
  <c r="E342" i="5"/>
  <c r="E344" i="5"/>
  <c r="E345" i="5"/>
  <c r="E346" i="5"/>
  <c r="E348" i="5"/>
  <c r="E349" i="5"/>
  <c r="E350" i="5"/>
  <c r="E352" i="5"/>
  <c r="E353" i="5"/>
  <c r="E354" i="5"/>
  <c r="E356" i="5"/>
  <c r="E357" i="5"/>
  <c r="E358" i="5"/>
  <c r="E360" i="5"/>
  <c r="E361" i="5"/>
  <c r="E362" i="5"/>
  <c r="E364" i="5"/>
  <c r="E365" i="5"/>
  <c r="E366" i="5"/>
  <c r="E24" i="5"/>
  <c r="E30" i="5"/>
  <c r="E31" i="5"/>
  <c r="E33" i="5"/>
  <c r="E35" i="5"/>
  <c r="E36" i="5"/>
  <c r="E38" i="5"/>
  <c r="E40" i="5"/>
  <c r="E41" i="5"/>
  <c r="E43" i="5"/>
  <c r="E45" i="5"/>
  <c r="K45" i="5" s="1"/>
  <c r="N45" i="5" s="1"/>
  <c r="E46" i="5"/>
  <c r="E48" i="5"/>
  <c r="E50" i="5"/>
  <c r="E51" i="5"/>
  <c r="E53" i="5"/>
  <c r="E55" i="5"/>
  <c r="E56" i="5"/>
  <c r="E58" i="5"/>
  <c r="E72" i="5"/>
  <c r="E73" i="5"/>
  <c r="E74" i="5"/>
  <c r="E77" i="5"/>
  <c r="E78" i="5"/>
  <c r="E79" i="5"/>
  <c r="E82" i="5"/>
  <c r="E83" i="5"/>
  <c r="E84" i="5"/>
  <c r="E87" i="5"/>
  <c r="E88" i="5"/>
  <c r="E89" i="5"/>
  <c r="E92" i="5"/>
  <c r="E93" i="5"/>
  <c r="E94" i="5"/>
  <c r="E97" i="5"/>
  <c r="E98" i="5"/>
  <c r="E99" i="5"/>
  <c r="E114" i="5"/>
  <c r="E115" i="5"/>
  <c r="E116" i="5"/>
  <c r="E117" i="5"/>
  <c r="E119" i="5"/>
  <c r="E120" i="5"/>
  <c r="E121" i="5"/>
  <c r="E122" i="5"/>
  <c r="E124" i="5"/>
  <c r="E125" i="5"/>
  <c r="E126" i="5"/>
  <c r="E127" i="5"/>
  <c r="E129" i="5"/>
  <c r="E130" i="5"/>
  <c r="E131" i="5"/>
  <c r="E132" i="5"/>
  <c r="E134" i="5"/>
  <c r="E135" i="5"/>
  <c r="E136" i="5"/>
  <c r="E137" i="5"/>
  <c r="E139" i="5"/>
  <c r="E140" i="5"/>
  <c r="E141" i="5"/>
  <c r="E142" i="5"/>
  <c r="A329" i="5"/>
  <c r="A248" i="5"/>
  <c r="G399" i="6" l="1"/>
  <c r="J105" i="5"/>
  <c r="C111" i="5"/>
  <c r="J111" i="5" s="1"/>
  <c r="K357" i="5"/>
  <c r="N357" i="5" s="1"/>
  <c r="K43" i="5"/>
  <c r="N43" i="5" s="1"/>
  <c r="K78" i="5"/>
  <c r="N78" i="5" s="1"/>
  <c r="K107" i="5"/>
  <c r="N107" i="5" s="1"/>
  <c r="K93" i="5"/>
  <c r="N93" i="5" s="1"/>
  <c r="K73" i="5"/>
  <c r="N73" i="5" s="1"/>
  <c r="K184" i="5"/>
  <c r="N184" i="5" s="1"/>
  <c r="K178" i="5"/>
  <c r="N178" i="5" s="1"/>
  <c r="K35" i="5"/>
  <c r="N35" i="5" s="1"/>
  <c r="K30" i="5"/>
  <c r="N30" i="5" s="1"/>
  <c r="K92" i="5"/>
  <c r="N92" i="5" s="1"/>
  <c r="K350" i="5"/>
  <c r="N350" i="5" s="1"/>
  <c r="K189" i="5"/>
  <c r="N189" i="5" s="1"/>
  <c r="K177" i="5"/>
  <c r="N177" i="5" s="1"/>
  <c r="K141" i="5"/>
  <c r="N141" i="5" s="1"/>
  <c r="K126" i="5"/>
  <c r="N126" i="5" s="1"/>
  <c r="K304" i="5"/>
  <c r="N304" i="5" s="1"/>
  <c r="K299" i="5"/>
  <c r="N299" i="5" s="1"/>
  <c r="K281" i="5"/>
  <c r="N281" i="5" s="1"/>
  <c r="K53" i="5"/>
  <c r="N53" i="5" s="1"/>
  <c r="K318" i="5"/>
  <c r="N318" i="5" s="1"/>
  <c r="K295" i="5"/>
  <c r="N295" i="5" s="1"/>
  <c r="K285" i="5"/>
  <c r="N285" i="5" s="1"/>
  <c r="K365" i="5"/>
  <c r="N365" i="5" s="1"/>
  <c r="K360" i="5"/>
  <c r="N360" i="5" s="1"/>
  <c r="K354" i="5"/>
  <c r="N354" i="5" s="1"/>
  <c r="K349" i="5"/>
  <c r="N349" i="5" s="1"/>
  <c r="K344" i="5"/>
  <c r="N344" i="5" s="1"/>
  <c r="K84" i="5"/>
  <c r="N84" i="5" s="1"/>
  <c r="K114" i="5"/>
  <c r="N114" i="5" s="1"/>
  <c r="K83" i="5"/>
  <c r="N83" i="5" s="1"/>
  <c r="K364" i="5"/>
  <c r="N364" i="5" s="1"/>
  <c r="K353" i="5"/>
  <c r="N353" i="5" s="1"/>
  <c r="K334" i="5"/>
  <c r="N334" i="5" s="1"/>
  <c r="K186" i="5"/>
  <c r="N186" i="5" s="1"/>
  <c r="K19" i="5"/>
  <c r="N19" i="5" s="1"/>
  <c r="K266" i="5"/>
  <c r="N266" i="5" s="1"/>
  <c r="K262" i="5"/>
  <c r="N262" i="5" s="1"/>
  <c r="K253" i="5"/>
  <c r="N253" i="5" s="1"/>
  <c r="K249" i="5"/>
  <c r="N249" i="5" s="1"/>
  <c r="K244" i="5"/>
  <c r="N244" i="5" s="1"/>
  <c r="K240" i="5"/>
  <c r="N240" i="5" s="1"/>
  <c r="K235" i="5"/>
  <c r="N235" i="5" s="1"/>
  <c r="K231" i="5"/>
  <c r="N231" i="5" s="1"/>
  <c r="K227" i="5"/>
  <c r="N227" i="5" s="1"/>
  <c r="K222" i="5"/>
  <c r="N222" i="5" s="1"/>
  <c r="K218" i="5"/>
  <c r="N218" i="5" s="1"/>
  <c r="K213" i="5"/>
  <c r="N213" i="5" s="1"/>
  <c r="K209" i="5"/>
  <c r="N209" i="5" s="1"/>
  <c r="K205" i="5"/>
  <c r="N205" i="5" s="1"/>
  <c r="K194" i="5"/>
  <c r="N194" i="5" s="1"/>
  <c r="K319" i="5"/>
  <c r="N319" i="5" s="1"/>
  <c r="K315" i="5"/>
  <c r="N315" i="5" s="1"/>
  <c r="K305" i="5"/>
  <c r="N305" i="5" s="1"/>
  <c r="K296" i="5"/>
  <c r="N296" i="5" s="1"/>
  <c r="K291" i="5"/>
  <c r="N291" i="5" s="1"/>
  <c r="K287" i="5"/>
  <c r="N287" i="5" s="1"/>
  <c r="K282" i="5"/>
  <c r="N282" i="5" s="1"/>
  <c r="K127" i="5"/>
  <c r="N127" i="5" s="1"/>
  <c r="K97" i="5"/>
  <c r="N97" i="5" s="1"/>
  <c r="K77" i="5"/>
  <c r="N77" i="5" s="1"/>
  <c r="K41" i="5"/>
  <c r="N41" i="5" s="1"/>
  <c r="K340" i="5"/>
  <c r="N340" i="5" s="1"/>
  <c r="K366" i="5"/>
  <c r="N366" i="5" s="1"/>
  <c r="K361" i="5"/>
  <c r="N361" i="5" s="1"/>
  <c r="K356" i="5"/>
  <c r="N356" i="5" s="1"/>
  <c r="K345" i="5"/>
  <c r="N345" i="5" s="1"/>
  <c r="K274" i="5"/>
  <c r="N274" i="5" s="1"/>
  <c r="K140" i="5"/>
  <c r="N140" i="5" s="1"/>
  <c r="K87" i="5"/>
  <c r="N87" i="5" s="1"/>
  <c r="K58" i="5"/>
  <c r="N58" i="5" s="1"/>
  <c r="K51" i="5"/>
  <c r="N51" i="5" s="1"/>
  <c r="K332" i="5"/>
  <c r="N332" i="5" s="1"/>
  <c r="K317" i="5"/>
  <c r="N317" i="5" s="1"/>
  <c r="K298" i="5"/>
  <c r="N298" i="5" s="1"/>
  <c r="K289" i="5"/>
  <c r="N289" i="5" s="1"/>
  <c r="K278" i="5"/>
  <c r="N278" i="5" s="1"/>
  <c r="K199" i="5"/>
  <c r="N199" i="5" s="1"/>
  <c r="K139" i="5"/>
  <c r="N139" i="5" s="1"/>
  <c r="K134" i="5"/>
  <c r="N134" i="5" s="1"/>
  <c r="K129" i="5"/>
  <c r="N129" i="5" s="1"/>
  <c r="K124" i="5"/>
  <c r="N124" i="5" s="1"/>
  <c r="K119" i="5"/>
  <c r="N119" i="5" s="1"/>
  <c r="K196" i="5"/>
  <c r="N196" i="5" s="1"/>
  <c r="K72" i="5"/>
  <c r="N72" i="5" s="1"/>
  <c r="K56" i="5"/>
  <c r="N56" i="5" s="1"/>
  <c r="K46" i="5"/>
  <c r="N46" i="5" s="1"/>
  <c r="K137" i="5"/>
  <c r="N137" i="5" s="1"/>
  <c r="K122" i="5"/>
  <c r="N122" i="5" s="1"/>
  <c r="K48" i="5"/>
  <c r="N48" i="5" s="1"/>
  <c r="K310" i="5"/>
  <c r="N310" i="5" s="1"/>
  <c r="K301" i="5"/>
  <c r="N301" i="5" s="1"/>
  <c r="K257" i="5"/>
  <c r="N257" i="5" s="1"/>
  <c r="K324" i="5"/>
  <c r="N324" i="5" s="1"/>
  <c r="K320" i="5"/>
  <c r="N320" i="5" s="1"/>
  <c r="K316" i="5"/>
  <c r="N316" i="5" s="1"/>
  <c r="K306" i="5"/>
  <c r="N306" i="5" s="1"/>
  <c r="K302" i="5"/>
  <c r="N302" i="5" s="1"/>
  <c r="K297" i="5"/>
  <c r="N297" i="5" s="1"/>
  <c r="K288" i="5"/>
  <c r="N288" i="5" s="1"/>
  <c r="K283" i="5"/>
  <c r="N283" i="5" s="1"/>
  <c r="J277" i="5"/>
  <c r="K277" i="5" s="1"/>
  <c r="N277" i="5" s="1"/>
  <c r="K267" i="5"/>
  <c r="N267" i="5" s="1"/>
  <c r="K263" i="5"/>
  <c r="N263" i="5" s="1"/>
  <c r="K258" i="5"/>
  <c r="N258" i="5" s="1"/>
  <c r="K254" i="5"/>
  <c r="N254" i="5" s="1"/>
  <c r="K250" i="5"/>
  <c r="N250" i="5" s="1"/>
  <c r="K245" i="5"/>
  <c r="N245" i="5" s="1"/>
  <c r="K241" i="5"/>
  <c r="N241" i="5" s="1"/>
  <c r="K236" i="5"/>
  <c r="N236" i="5" s="1"/>
  <c r="K232" i="5"/>
  <c r="N232" i="5" s="1"/>
  <c r="K228" i="5"/>
  <c r="N228" i="5" s="1"/>
  <c r="K223" i="5"/>
  <c r="N223" i="5" s="1"/>
  <c r="K219" i="5"/>
  <c r="N219" i="5" s="1"/>
  <c r="K214" i="5"/>
  <c r="N214" i="5" s="1"/>
  <c r="K210" i="5"/>
  <c r="N210" i="5" s="1"/>
  <c r="K206" i="5"/>
  <c r="N206" i="5" s="1"/>
  <c r="K95" i="5"/>
  <c r="N95" i="5" s="1"/>
  <c r="K90" i="5"/>
  <c r="N90" i="5" s="1"/>
  <c r="K85" i="5"/>
  <c r="N85" i="5" s="1"/>
  <c r="K80" i="5"/>
  <c r="N80" i="5" s="1"/>
  <c r="K75" i="5"/>
  <c r="N75" i="5" s="1"/>
  <c r="K362" i="5"/>
  <c r="N362" i="5" s="1"/>
  <c r="K352" i="5"/>
  <c r="N352" i="5" s="1"/>
  <c r="K346" i="5"/>
  <c r="N346" i="5" s="1"/>
  <c r="K100" i="5"/>
  <c r="N100" i="5" s="1"/>
  <c r="K31" i="5"/>
  <c r="N31" i="5" s="1"/>
  <c r="K326" i="5"/>
  <c r="N326" i="5" s="1"/>
  <c r="K201" i="5"/>
  <c r="N201" i="5" s="1"/>
  <c r="K275" i="5"/>
  <c r="N275" i="5" s="1"/>
  <c r="K190" i="5"/>
  <c r="N190" i="5" s="1"/>
  <c r="K135" i="5"/>
  <c r="N135" i="5" s="1"/>
  <c r="K130" i="5"/>
  <c r="N130" i="5" s="1"/>
  <c r="K125" i="5"/>
  <c r="N125" i="5" s="1"/>
  <c r="K120" i="5"/>
  <c r="N120" i="5" s="1"/>
  <c r="K115" i="5"/>
  <c r="N115" i="5" s="1"/>
  <c r="K183" i="5"/>
  <c r="N183" i="5" s="1"/>
  <c r="K36" i="5"/>
  <c r="N36" i="5" s="1"/>
  <c r="K311" i="5"/>
  <c r="N311" i="5" s="1"/>
  <c r="K292" i="5"/>
  <c r="N292" i="5" s="1"/>
  <c r="K203" i="5"/>
  <c r="N203" i="5" s="1"/>
  <c r="K198" i="5"/>
  <c r="N198" i="5" s="1"/>
  <c r="K82" i="5"/>
  <c r="N82" i="5" s="1"/>
  <c r="K341" i="5"/>
  <c r="N341" i="5" s="1"/>
  <c r="K330" i="5"/>
  <c r="N330" i="5" s="1"/>
  <c r="K313" i="5"/>
  <c r="N313" i="5" s="1"/>
  <c r="K309" i="5"/>
  <c r="N309" i="5" s="1"/>
  <c r="K290" i="5"/>
  <c r="N290" i="5" s="1"/>
  <c r="K269" i="5"/>
  <c r="N269" i="5" s="1"/>
  <c r="K265" i="5"/>
  <c r="N265" i="5" s="1"/>
  <c r="K261" i="5"/>
  <c r="N261" i="5" s="1"/>
  <c r="K256" i="5"/>
  <c r="N256" i="5" s="1"/>
  <c r="K252" i="5"/>
  <c r="N252" i="5" s="1"/>
  <c r="K247" i="5"/>
  <c r="N247" i="5" s="1"/>
  <c r="K243" i="5"/>
  <c r="N243" i="5" s="1"/>
  <c r="K239" i="5"/>
  <c r="N239" i="5" s="1"/>
  <c r="K234" i="5"/>
  <c r="N234" i="5" s="1"/>
  <c r="K230" i="5"/>
  <c r="N230" i="5" s="1"/>
  <c r="K225" i="5"/>
  <c r="N225" i="5" s="1"/>
  <c r="K221" i="5"/>
  <c r="N221" i="5" s="1"/>
  <c r="K217" i="5"/>
  <c r="N217" i="5" s="1"/>
  <c r="K212" i="5"/>
  <c r="N212" i="5" s="1"/>
  <c r="K208" i="5"/>
  <c r="N208" i="5" s="1"/>
  <c r="K197" i="5"/>
  <c r="N197" i="5" s="1"/>
  <c r="K187" i="5"/>
  <c r="N187" i="5" s="1"/>
  <c r="K181" i="5"/>
  <c r="N181" i="5" s="1"/>
  <c r="K175" i="5"/>
  <c r="N175" i="5" s="1"/>
  <c r="K142" i="5"/>
  <c r="N142" i="5" s="1"/>
  <c r="K132" i="5"/>
  <c r="N132" i="5" s="1"/>
  <c r="K117" i="5"/>
  <c r="N117" i="5" s="1"/>
  <c r="K99" i="5"/>
  <c r="N99" i="5" s="1"/>
  <c r="K94" i="5"/>
  <c r="N94" i="5" s="1"/>
  <c r="K89" i="5"/>
  <c r="N89" i="5" s="1"/>
  <c r="K79" i="5"/>
  <c r="N79" i="5" s="1"/>
  <c r="K74" i="5"/>
  <c r="N74" i="5" s="1"/>
  <c r="K55" i="5"/>
  <c r="N55" i="5" s="1"/>
  <c r="K50" i="5"/>
  <c r="N50" i="5" s="1"/>
  <c r="K40" i="5"/>
  <c r="N40" i="5" s="1"/>
  <c r="K200" i="5"/>
  <c r="N200" i="5" s="1"/>
  <c r="K273" i="5"/>
  <c r="N273" i="5" s="1"/>
  <c r="K342" i="5"/>
  <c r="N342" i="5" s="1"/>
  <c r="K358" i="5"/>
  <c r="N358" i="5" s="1"/>
  <c r="K348" i="5"/>
  <c r="N348" i="5" s="1"/>
  <c r="K336" i="5"/>
  <c r="N336" i="5" s="1"/>
  <c r="K328" i="5"/>
  <c r="N328" i="5" s="1"/>
  <c r="K312" i="5"/>
  <c r="N312" i="5" s="1"/>
  <c r="K308" i="5"/>
  <c r="N308" i="5" s="1"/>
  <c r="K303" i="5"/>
  <c r="N303" i="5" s="1"/>
  <c r="K294" i="5"/>
  <c r="N294" i="5" s="1"/>
  <c r="K284" i="5"/>
  <c r="N284" i="5" s="1"/>
  <c r="K280" i="5"/>
  <c r="N280" i="5" s="1"/>
  <c r="K268" i="5"/>
  <c r="N268" i="5" s="1"/>
  <c r="K264" i="5"/>
  <c r="N264" i="5" s="1"/>
  <c r="K260" i="5"/>
  <c r="N260" i="5" s="1"/>
  <c r="K255" i="5"/>
  <c r="N255" i="5" s="1"/>
  <c r="K251" i="5"/>
  <c r="N251" i="5" s="1"/>
  <c r="K246" i="5"/>
  <c r="N246" i="5" s="1"/>
  <c r="K242" i="5"/>
  <c r="N242" i="5" s="1"/>
  <c r="K238" i="5"/>
  <c r="N238" i="5" s="1"/>
  <c r="K233" i="5"/>
  <c r="N233" i="5" s="1"/>
  <c r="K229" i="5"/>
  <c r="N229" i="5" s="1"/>
  <c r="K224" i="5"/>
  <c r="N224" i="5" s="1"/>
  <c r="K220" i="5"/>
  <c r="N220" i="5" s="1"/>
  <c r="K216" i="5"/>
  <c r="N216" i="5" s="1"/>
  <c r="K211" i="5"/>
  <c r="N211" i="5" s="1"/>
  <c r="K207" i="5"/>
  <c r="N207" i="5" s="1"/>
  <c r="K180" i="5"/>
  <c r="N180" i="5" s="1"/>
  <c r="K174" i="5"/>
  <c r="N174" i="5" s="1"/>
  <c r="K136" i="5"/>
  <c r="N136" i="5" s="1"/>
  <c r="K131" i="5"/>
  <c r="N131" i="5" s="1"/>
  <c r="K121" i="5"/>
  <c r="N121" i="5" s="1"/>
  <c r="K116" i="5"/>
  <c r="N116" i="5" s="1"/>
  <c r="K98" i="5"/>
  <c r="N98" i="5" s="1"/>
  <c r="K88" i="5"/>
  <c r="N88" i="5" s="1"/>
  <c r="K38" i="5"/>
  <c r="N38" i="5" s="1"/>
  <c r="K33" i="5"/>
  <c r="N33" i="5" s="1"/>
  <c r="C276" i="5"/>
  <c r="J276" i="5" s="1"/>
  <c r="K276" i="5" s="1"/>
  <c r="N276" i="5" s="1"/>
  <c r="K110" i="5"/>
  <c r="N110" i="5" s="1"/>
  <c r="K70" i="5"/>
  <c r="N70" i="5" s="1"/>
  <c r="K18" i="5"/>
  <c r="N18" i="5" s="1"/>
  <c r="A6" i="5" l="1"/>
  <c r="A7" i="5"/>
  <c r="A8" i="5"/>
  <c r="A9" i="5"/>
  <c r="A11" i="5"/>
  <c r="A12" i="5"/>
  <c r="A13" i="5"/>
  <c r="A14" i="5"/>
  <c r="A15" i="5"/>
  <c r="A17" i="5"/>
  <c r="A18" i="5"/>
  <c r="A19" i="5"/>
  <c r="A21" i="5"/>
  <c r="A22" i="5"/>
  <c r="A23" i="5"/>
  <c r="A25" i="5"/>
  <c r="B25" i="5"/>
  <c r="D114" i="6" s="1"/>
  <c r="A26" i="5"/>
  <c r="B26" i="5"/>
  <c r="D115" i="6" s="1"/>
  <c r="A27" i="5"/>
  <c r="B27" i="5"/>
  <c r="D116" i="6" s="1"/>
  <c r="A28" i="5"/>
  <c r="B28" i="5"/>
  <c r="D117" i="6" s="1"/>
  <c r="A29" i="5"/>
  <c r="B29" i="5"/>
  <c r="D118" i="6" s="1"/>
  <c r="A30" i="5"/>
  <c r="B30" i="5"/>
  <c r="D119" i="6" s="1"/>
  <c r="A31" i="5"/>
  <c r="B31" i="5"/>
  <c r="D120" i="6" s="1"/>
  <c r="A32" i="5"/>
  <c r="B32" i="5"/>
  <c r="D121" i="6" s="1"/>
  <c r="A33" i="5"/>
  <c r="B33" i="5"/>
  <c r="D122" i="6" s="1"/>
  <c r="A34" i="5"/>
  <c r="B34" i="5"/>
  <c r="D123" i="6" s="1"/>
  <c r="A35" i="5"/>
  <c r="B35" i="5"/>
  <c r="D124" i="6" s="1"/>
  <c r="A36" i="5"/>
  <c r="B36" i="5"/>
  <c r="D125" i="6" s="1"/>
  <c r="A37" i="5"/>
  <c r="B37" i="5"/>
  <c r="D126" i="6" s="1"/>
  <c r="A38" i="5"/>
  <c r="B38" i="5"/>
  <c r="D127" i="6" s="1"/>
  <c r="A39" i="5"/>
  <c r="B39" i="5"/>
  <c r="D128" i="6" s="1"/>
  <c r="A40" i="5"/>
  <c r="B40" i="5"/>
  <c r="D129" i="6" s="1"/>
  <c r="A41" i="5"/>
  <c r="B41" i="5"/>
  <c r="D130" i="6" s="1"/>
  <c r="A42" i="5"/>
  <c r="B42" i="5"/>
  <c r="D131" i="6" s="1"/>
  <c r="A43" i="5"/>
  <c r="B43" i="5"/>
  <c r="D132" i="6" s="1"/>
  <c r="A44" i="5"/>
  <c r="B44" i="5"/>
  <c r="D133" i="6" s="1"/>
  <c r="A45" i="5"/>
  <c r="B45" i="5"/>
  <c r="D134" i="6" s="1"/>
  <c r="A46" i="5"/>
  <c r="B46" i="5"/>
  <c r="D135" i="6" s="1"/>
  <c r="A47" i="5"/>
  <c r="B47" i="5"/>
  <c r="D136" i="6" s="1"/>
  <c r="A48" i="5"/>
  <c r="B48" i="5"/>
  <c r="D137" i="6" s="1"/>
  <c r="A49" i="5"/>
  <c r="B49" i="5"/>
  <c r="D138" i="6" s="1"/>
  <c r="A50" i="5"/>
  <c r="B50" i="5"/>
  <c r="D139" i="6" s="1"/>
  <c r="A51" i="5"/>
  <c r="B51" i="5"/>
  <c r="D140" i="6" s="1"/>
  <c r="A52" i="5"/>
  <c r="B52" i="5"/>
  <c r="D141" i="6" s="1"/>
  <c r="A53" i="5"/>
  <c r="B53" i="5"/>
  <c r="D142" i="6" s="1"/>
  <c r="A54" i="5"/>
  <c r="B54" i="5"/>
  <c r="D143" i="6" s="1"/>
  <c r="A55" i="5"/>
  <c r="B55" i="5"/>
  <c r="D144" i="6" s="1"/>
  <c r="D149" i="6" s="1"/>
  <c r="A56" i="5"/>
  <c r="B56" i="5"/>
  <c r="D145" i="6" s="1"/>
  <c r="D150" i="6" s="1"/>
  <c r="A57" i="5"/>
  <c r="B57" i="5"/>
  <c r="D146" i="6" s="1"/>
  <c r="D151" i="6" s="1"/>
  <c r="A58" i="5"/>
  <c r="B58" i="5"/>
  <c r="D147" i="6" s="1"/>
  <c r="D152" i="6" s="1"/>
  <c r="A62" i="5"/>
  <c r="A63" i="5"/>
  <c r="A64" i="5"/>
  <c r="A65" i="5"/>
  <c r="A66" i="5"/>
  <c r="B66" i="5"/>
  <c r="D158" i="6" s="1"/>
  <c r="A67" i="5"/>
  <c r="B67" i="5"/>
  <c r="D159" i="6" s="1"/>
  <c r="A68" i="5"/>
  <c r="B68" i="5"/>
  <c r="D160" i="6" s="1"/>
  <c r="A69" i="5"/>
  <c r="B69" i="5"/>
  <c r="D161" i="6" s="1"/>
  <c r="A70" i="5"/>
  <c r="B70" i="5"/>
  <c r="D162" i="6" s="1"/>
  <c r="A71" i="5"/>
  <c r="B71" i="5"/>
  <c r="D163" i="6" s="1"/>
  <c r="A72" i="5"/>
  <c r="B72" i="5"/>
  <c r="D164" i="6" s="1"/>
  <c r="A73" i="5"/>
  <c r="B73" i="5"/>
  <c r="D165" i="6" s="1"/>
  <c r="A74" i="5"/>
  <c r="B74" i="5"/>
  <c r="D166" i="6" s="1"/>
  <c r="A75" i="5"/>
  <c r="B75" i="5"/>
  <c r="D167" i="6" s="1"/>
  <c r="A76" i="5"/>
  <c r="B76" i="5"/>
  <c r="D168" i="6" s="1"/>
  <c r="A77" i="5"/>
  <c r="B77" i="5"/>
  <c r="D169" i="6" s="1"/>
  <c r="A78" i="5"/>
  <c r="B78" i="5"/>
  <c r="D170" i="6" s="1"/>
  <c r="A79" i="5"/>
  <c r="B79" i="5"/>
  <c r="D171" i="6" s="1"/>
  <c r="A80" i="5"/>
  <c r="B80" i="5"/>
  <c r="D172" i="6" s="1"/>
  <c r="A81" i="5"/>
  <c r="B81" i="5"/>
  <c r="D173" i="6" s="1"/>
  <c r="A82" i="5"/>
  <c r="B82" i="5"/>
  <c r="D174" i="6" s="1"/>
  <c r="A83" i="5"/>
  <c r="B83" i="5"/>
  <c r="D175" i="6" s="1"/>
  <c r="A84" i="5"/>
  <c r="B84" i="5"/>
  <c r="D176" i="6" s="1"/>
  <c r="A85" i="5"/>
  <c r="B85" i="5"/>
  <c r="D177" i="6" s="1"/>
  <c r="A86" i="5"/>
  <c r="B86" i="5"/>
  <c r="D178" i="6" s="1"/>
  <c r="A87" i="5"/>
  <c r="B87" i="5"/>
  <c r="D179" i="6" s="1"/>
  <c r="A88" i="5"/>
  <c r="B88" i="5"/>
  <c r="D180" i="6" s="1"/>
  <c r="A89" i="5"/>
  <c r="B89" i="5"/>
  <c r="D181" i="6" s="1"/>
  <c r="A90" i="5"/>
  <c r="B90" i="5"/>
  <c r="D182" i="6" s="1"/>
  <c r="A91" i="5"/>
  <c r="B91" i="5"/>
  <c r="D183" i="6" s="1"/>
  <c r="A92" i="5"/>
  <c r="B92" i="5"/>
  <c r="D184" i="6" s="1"/>
  <c r="A93" i="5"/>
  <c r="B93" i="5"/>
  <c r="D185" i="6" s="1"/>
  <c r="A94" i="5"/>
  <c r="B94" i="5"/>
  <c r="D186" i="6" s="1"/>
  <c r="A95" i="5"/>
  <c r="B95" i="5"/>
  <c r="D187" i="6" s="1"/>
  <c r="A96" i="5"/>
  <c r="B96" i="5"/>
  <c r="D188" i="6" s="1"/>
  <c r="A97" i="5"/>
  <c r="B97" i="5"/>
  <c r="D189" i="6" s="1"/>
  <c r="D194" i="6" s="1"/>
  <c r="A98" i="5"/>
  <c r="B98" i="5"/>
  <c r="D190" i="6" s="1"/>
  <c r="D195" i="6" s="1"/>
  <c r="A99" i="5"/>
  <c r="B99" i="5"/>
  <c r="D191" i="6" s="1"/>
  <c r="D196" i="6" s="1"/>
  <c r="A100" i="5"/>
  <c r="B100" i="5"/>
  <c r="D192" i="6" s="1"/>
  <c r="D197" i="6" s="1"/>
  <c r="A104" i="5"/>
  <c r="B104" i="5"/>
  <c r="D199" i="6" s="1"/>
  <c r="A105" i="5"/>
  <c r="B105" i="5"/>
  <c r="D200" i="6" s="1"/>
  <c r="A106" i="5"/>
  <c r="B106" i="5"/>
  <c r="D201" i="6" s="1"/>
  <c r="A107" i="5"/>
  <c r="B107" i="5"/>
  <c r="D202" i="6" s="1"/>
  <c r="A108" i="5"/>
  <c r="B108" i="5"/>
  <c r="D203" i="6" s="1"/>
  <c r="A109" i="5"/>
  <c r="B109" i="5"/>
  <c r="D204" i="6" s="1"/>
  <c r="A110" i="5"/>
  <c r="B110" i="5"/>
  <c r="D205" i="6" s="1"/>
  <c r="A111" i="5"/>
  <c r="B111" i="5"/>
  <c r="D206" i="6" s="1"/>
  <c r="A112" i="5"/>
  <c r="B112" i="5"/>
  <c r="D207" i="6" s="1"/>
  <c r="A113" i="5"/>
  <c r="B113" i="5"/>
  <c r="D208" i="6" s="1"/>
  <c r="A114" i="5"/>
  <c r="B114" i="5"/>
  <c r="D209" i="6" s="1"/>
  <c r="A115" i="5"/>
  <c r="B115" i="5"/>
  <c r="D210" i="6" s="1"/>
  <c r="A116" i="5"/>
  <c r="B116" i="5"/>
  <c r="D211" i="6" s="1"/>
  <c r="A117" i="5"/>
  <c r="B117" i="5"/>
  <c r="D212" i="6" s="1"/>
  <c r="A118" i="5"/>
  <c r="B118" i="5"/>
  <c r="D213" i="6" s="1"/>
  <c r="A119" i="5"/>
  <c r="B119" i="5"/>
  <c r="D214" i="6" s="1"/>
  <c r="A120" i="5"/>
  <c r="B120" i="5"/>
  <c r="D215" i="6" s="1"/>
  <c r="A121" i="5"/>
  <c r="B121" i="5"/>
  <c r="D216" i="6" s="1"/>
  <c r="A122" i="5"/>
  <c r="B122" i="5"/>
  <c r="D217" i="6" s="1"/>
  <c r="A123" i="5"/>
  <c r="B123" i="5"/>
  <c r="D218" i="6" s="1"/>
  <c r="A124" i="5"/>
  <c r="B124" i="5"/>
  <c r="D219" i="6" s="1"/>
  <c r="A125" i="5"/>
  <c r="B125" i="5"/>
  <c r="D220" i="6" s="1"/>
  <c r="A126" i="5"/>
  <c r="B126" i="5"/>
  <c r="D221" i="6" s="1"/>
  <c r="A127" i="5"/>
  <c r="B127" i="5"/>
  <c r="D222" i="6" s="1"/>
  <c r="A128" i="5"/>
  <c r="B128" i="5"/>
  <c r="D223" i="6" s="1"/>
  <c r="A129" i="5"/>
  <c r="B129" i="5"/>
  <c r="D224" i="6" s="1"/>
  <c r="A130" i="5"/>
  <c r="B130" i="5"/>
  <c r="D225" i="6" s="1"/>
  <c r="A131" i="5"/>
  <c r="B131" i="5"/>
  <c r="D226" i="6" s="1"/>
  <c r="A132" i="5"/>
  <c r="B132" i="5"/>
  <c r="D227" i="6" s="1"/>
  <c r="A133" i="5"/>
  <c r="B133" i="5"/>
  <c r="D228" i="6" s="1"/>
  <c r="A134" i="5"/>
  <c r="B134" i="5"/>
  <c r="D229" i="6" s="1"/>
  <c r="A135" i="5"/>
  <c r="B135" i="5"/>
  <c r="D230" i="6" s="1"/>
  <c r="A136" i="5"/>
  <c r="B136" i="5"/>
  <c r="D231" i="6" s="1"/>
  <c r="A137" i="5"/>
  <c r="B137" i="5"/>
  <c r="D232" i="6" s="1"/>
  <c r="A138" i="5"/>
  <c r="B138" i="5"/>
  <c r="D233" i="6" s="1"/>
  <c r="A139" i="5"/>
  <c r="B139" i="5"/>
  <c r="D234" i="6" s="1"/>
  <c r="A140" i="5"/>
  <c r="B140" i="5"/>
  <c r="D235" i="6" s="1"/>
  <c r="A141" i="5"/>
  <c r="B141" i="5"/>
  <c r="D236" i="6" s="1"/>
  <c r="A142" i="5"/>
  <c r="B142" i="5"/>
  <c r="D237" i="6" s="1"/>
  <c r="A146" i="5"/>
  <c r="B146" i="5"/>
  <c r="D244" i="6" s="1"/>
  <c r="B147" i="5"/>
  <c r="D245" i="6" s="1"/>
  <c r="B150" i="5"/>
  <c r="D248" i="6" s="1"/>
  <c r="B151" i="5"/>
  <c r="D249" i="6" s="1"/>
  <c r="B152" i="5"/>
  <c r="D250" i="6" s="1"/>
  <c r="B153" i="5"/>
  <c r="D251" i="6" s="1"/>
  <c r="B154" i="5"/>
  <c r="D252" i="6" s="1"/>
  <c r="B155" i="5"/>
  <c r="D253" i="6" s="1"/>
  <c r="B156" i="5"/>
  <c r="D254" i="6" s="1"/>
  <c r="B157" i="5"/>
  <c r="D255" i="6" s="1"/>
  <c r="B158" i="5"/>
  <c r="D256" i="6" s="1"/>
  <c r="B159" i="5"/>
  <c r="D257" i="6" s="1"/>
  <c r="B160" i="5"/>
  <c r="D258" i="6" s="1"/>
  <c r="B161" i="5"/>
  <c r="D259" i="6" s="1"/>
  <c r="B162" i="5"/>
  <c r="D260" i="6" s="1"/>
  <c r="B163" i="5"/>
  <c r="D261" i="6" s="1"/>
  <c r="B164" i="5"/>
  <c r="D262" i="6" s="1"/>
  <c r="B165" i="5"/>
  <c r="D263" i="6" s="1"/>
  <c r="B166" i="5"/>
  <c r="D264" i="6" s="1"/>
  <c r="D267" i="6" s="1"/>
  <c r="B167" i="5"/>
  <c r="D265" i="6" s="1"/>
  <c r="D268" i="6" s="1"/>
  <c r="A169" i="5"/>
  <c r="B169" i="5"/>
  <c r="D270" i="6" s="1"/>
  <c r="A170" i="5"/>
  <c r="B170" i="5"/>
  <c r="D271" i="6" s="1"/>
  <c r="B171" i="5"/>
  <c r="D272" i="6" s="1"/>
  <c r="B172" i="5"/>
  <c r="D273" i="6" s="1"/>
  <c r="A173" i="5"/>
  <c r="B173" i="5"/>
  <c r="D274" i="6" s="1"/>
  <c r="B174" i="5"/>
  <c r="D275" i="6" s="1"/>
  <c r="B175" i="5"/>
  <c r="D276" i="6" s="1"/>
  <c r="A176" i="5"/>
  <c r="B176" i="5"/>
  <c r="D277" i="6" s="1"/>
  <c r="B177" i="5"/>
  <c r="D278" i="6" s="1"/>
  <c r="B178" i="5"/>
  <c r="D279" i="6" s="1"/>
  <c r="A179" i="5"/>
  <c r="B179" i="5"/>
  <c r="D280" i="6" s="1"/>
  <c r="B180" i="5"/>
  <c r="D281" i="6" s="1"/>
  <c r="B181" i="5"/>
  <c r="D282" i="6" s="1"/>
  <c r="A182" i="5"/>
  <c r="B182" i="5"/>
  <c r="D283" i="6" s="1"/>
  <c r="B183" i="5"/>
  <c r="D284" i="6" s="1"/>
  <c r="B184" i="5"/>
  <c r="D285" i="6" s="1"/>
  <c r="A185" i="5"/>
  <c r="B185" i="5"/>
  <c r="D286" i="6" s="1"/>
  <c r="B186" i="5"/>
  <c r="D287" i="6" s="1"/>
  <c r="B187" i="5"/>
  <c r="D288" i="6" s="1"/>
  <c r="A188" i="5"/>
  <c r="B188" i="5"/>
  <c r="D289" i="6" s="1"/>
  <c r="B189" i="5"/>
  <c r="D290" i="6" s="1"/>
  <c r="D293" i="6" s="1"/>
  <c r="B190" i="5"/>
  <c r="D291" i="6" s="1"/>
  <c r="D294" i="6" s="1"/>
  <c r="A192" i="5"/>
  <c r="B192" i="5"/>
  <c r="D296" i="6" s="1"/>
  <c r="A193" i="5"/>
  <c r="B193" i="5"/>
  <c r="D297" i="6" s="1"/>
  <c r="B194" i="5"/>
  <c r="B195" i="5"/>
  <c r="B196" i="5"/>
  <c r="B197" i="5"/>
  <c r="B198" i="5"/>
  <c r="B199" i="5"/>
  <c r="B200" i="5"/>
  <c r="B201" i="5"/>
  <c r="B202" i="5"/>
  <c r="B203" i="5"/>
  <c r="A204" i="5"/>
  <c r="B204" i="5"/>
  <c r="D299" i="6" s="1"/>
  <c r="B205" i="5"/>
  <c r="B206" i="5"/>
  <c r="B207" i="5"/>
  <c r="B208" i="5"/>
  <c r="B209" i="5"/>
  <c r="B210" i="5"/>
  <c r="B211" i="5"/>
  <c r="B212" i="5"/>
  <c r="B213" i="5"/>
  <c r="B214" i="5"/>
  <c r="A215" i="5"/>
  <c r="B215" i="5"/>
  <c r="D301" i="6" s="1"/>
  <c r="B216" i="5"/>
  <c r="B217" i="5"/>
  <c r="B218" i="5"/>
  <c r="B219" i="5"/>
  <c r="B220" i="5"/>
  <c r="B221" i="5"/>
  <c r="B222" i="5"/>
  <c r="B223" i="5"/>
  <c r="B224" i="5"/>
  <c r="B225" i="5"/>
  <c r="A226" i="5"/>
  <c r="B226" i="5"/>
  <c r="D303" i="6" s="1"/>
  <c r="B227" i="5"/>
  <c r="B228" i="5"/>
  <c r="B229" i="5"/>
  <c r="B230" i="5"/>
  <c r="B231" i="5"/>
  <c r="B232" i="5"/>
  <c r="B233" i="5"/>
  <c r="B234" i="5"/>
  <c r="B235" i="5"/>
  <c r="B236" i="5"/>
  <c r="A237" i="5"/>
  <c r="B237" i="5"/>
  <c r="D305" i="6" s="1"/>
  <c r="B238" i="5"/>
  <c r="B239" i="5"/>
  <c r="B240" i="5"/>
  <c r="B241" i="5"/>
  <c r="B242" i="5"/>
  <c r="B243" i="5"/>
  <c r="B244" i="5"/>
  <c r="B245" i="5"/>
  <c r="B246" i="5"/>
  <c r="B247" i="5"/>
  <c r="B248" i="5"/>
  <c r="D307" i="6" s="1"/>
  <c r="B249" i="5"/>
  <c r="B250" i="5"/>
  <c r="B251" i="5"/>
  <c r="B252" i="5"/>
  <c r="B253" i="5"/>
  <c r="B254" i="5"/>
  <c r="B255" i="5"/>
  <c r="B256" i="5"/>
  <c r="B257" i="5"/>
  <c r="B258" i="5"/>
  <c r="A259" i="5"/>
  <c r="B259" i="5"/>
  <c r="D309" i="6" s="1"/>
  <c r="B260" i="5"/>
  <c r="B261" i="5"/>
  <c r="B262" i="5"/>
  <c r="B263" i="5"/>
  <c r="B264" i="5"/>
  <c r="B265" i="5"/>
  <c r="B266" i="5"/>
  <c r="B267" i="5"/>
  <c r="B268" i="5"/>
  <c r="B269" i="5"/>
  <c r="A271" i="5"/>
  <c r="B271" i="5"/>
  <c r="D314" i="6" s="1"/>
  <c r="B272" i="5"/>
  <c r="D315" i="6" s="1"/>
  <c r="B273" i="5"/>
  <c r="B274" i="5"/>
  <c r="B275" i="5"/>
  <c r="B276" i="5"/>
  <c r="B277" i="5"/>
  <c r="B278" i="5"/>
  <c r="B279" i="5"/>
  <c r="D317" i="6" s="1"/>
  <c r="B280" i="5"/>
  <c r="B281" i="5"/>
  <c r="B282" i="5"/>
  <c r="B283" i="5"/>
  <c r="B284" i="5"/>
  <c r="B285" i="5"/>
  <c r="B286" i="5"/>
  <c r="D319" i="6" s="1"/>
  <c r="B287" i="5"/>
  <c r="B288" i="5"/>
  <c r="B289" i="5"/>
  <c r="B290" i="5"/>
  <c r="B291" i="5"/>
  <c r="B292" i="5"/>
  <c r="B293" i="5"/>
  <c r="D321" i="6" s="1"/>
  <c r="B294" i="5"/>
  <c r="B295" i="5"/>
  <c r="B296" i="5"/>
  <c r="B297" i="5"/>
  <c r="B298" i="5"/>
  <c r="B299" i="5"/>
  <c r="B300" i="5"/>
  <c r="D323" i="6" s="1"/>
  <c r="B301" i="5"/>
  <c r="B302" i="5"/>
  <c r="B303" i="5"/>
  <c r="B304" i="5"/>
  <c r="B305" i="5"/>
  <c r="B306" i="5"/>
  <c r="B307" i="5"/>
  <c r="D325" i="6" s="1"/>
  <c r="B308" i="5"/>
  <c r="B309" i="5"/>
  <c r="B310" i="5"/>
  <c r="B311" i="5"/>
  <c r="B312" i="5"/>
  <c r="B313" i="5"/>
  <c r="B314" i="5"/>
  <c r="D327" i="6" s="1"/>
  <c r="B315" i="5"/>
  <c r="B316" i="5"/>
  <c r="B317" i="5"/>
  <c r="B318" i="5"/>
  <c r="B319" i="5"/>
  <c r="B320" i="5"/>
  <c r="A322" i="5"/>
  <c r="B322" i="5"/>
  <c r="D332" i="6" s="1"/>
  <c r="A323" i="5"/>
  <c r="B323" i="5"/>
  <c r="D333" i="6" s="1"/>
  <c r="B324" i="5"/>
  <c r="D334" i="6" s="1"/>
  <c r="A325" i="5"/>
  <c r="B325" i="5"/>
  <c r="D335" i="6" s="1"/>
  <c r="B326" i="5"/>
  <c r="D336" i="6" s="1"/>
  <c r="A327" i="5"/>
  <c r="B327" i="5"/>
  <c r="D337" i="6" s="1"/>
  <c r="B328" i="5"/>
  <c r="D338" i="6" s="1"/>
  <c r="B329" i="5"/>
  <c r="D339" i="6" s="1"/>
  <c r="B330" i="5"/>
  <c r="D340" i="6" s="1"/>
  <c r="A331" i="5"/>
  <c r="B331" i="5"/>
  <c r="D341" i="6" s="1"/>
  <c r="B332" i="5"/>
  <c r="D342" i="6" s="1"/>
  <c r="A333" i="5"/>
  <c r="B333" i="5"/>
  <c r="D343" i="6" s="1"/>
  <c r="B334" i="5"/>
  <c r="D344" i="6" s="1"/>
  <c r="A335" i="5"/>
  <c r="B335" i="5"/>
  <c r="D345" i="6" s="1"/>
  <c r="B336" i="5"/>
  <c r="D346" i="6" s="1"/>
  <c r="D348" i="6" s="1"/>
  <c r="A338" i="5"/>
  <c r="B338" i="5"/>
  <c r="D350" i="6" s="1"/>
  <c r="A339" i="5"/>
  <c r="B339" i="5"/>
  <c r="D351" i="6" s="1"/>
  <c r="B340" i="5"/>
  <c r="D352" i="6" s="1"/>
  <c r="B341" i="5"/>
  <c r="D353" i="6" s="1"/>
  <c r="B342" i="5"/>
  <c r="D354" i="6" s="1"/>
  <c r="A343" i="5"/>
  <c r="B343" i="5"/>
  <c r="D355" i="6" s="1"/>
  <c r="B344" i="5"/>
  <c r="D356" i="6" s="1"/>
  <c r="B345" i="5"/>
  <c r="D357" i="6" s="1"/>
  <c r="B346" i="5"/>
  <c r="D358" i="6" s="1"/>
  <c r="A347" i="5"/>
  <c r="B347" i="5"/>
  <c r="D359" i="6" s="1"/>
  <c r="B348" i="5"/>
  <c r="D360" i="6" s="1"/>
  <c r="B349" i="5"/>
  <c r="D361" i="6" s="1"/>
  <c r="B350" i="5"/>
  <c r="D362" i="6" s="1"/>
  <c r="A351" i="5"/>
  <c r="B351" i="5"/>
  <c r="D363" i="6" s="1"/>
  <c r="B352" i="5"/>
  <c r="D364" i="6" s="1"/>
  <c r="B353" i="5"/>
  <c r="D365" i="6" s="1"/>
  <c r="B354" i="5"/>
  <c r="D366" i="6" s="1"/>
  <c r="A355" i="5"/>
  <c r="B355" i="5"/>
  <c r="D367" i="6" s="1"/>
  <c r="B356" i="5"/>
  <c r="D368" i="6" s="1"/>
  <c r="B357" i="5"/>
  <c r="D369" i="6" s="1"/>
  <c r="B358" i="5"/>
  <c r="D370" i="6" s="1"/>
  <c r="A359" i="5"/>
  <c r="B359" i="5"/>
  <c r="D371" i="6" s="1"/>
  <c r="B360" i="5"/>
  <c r="D372" i="6" s="1"/>
  <c r="B361" i="5"/>
  <c r="D373" i="6" s="1"/>
  <c r="B362" i="5"/>
  <c r="D374" i="6" s="1"/>
  <c r="A363" i="5"/>
  <c r="B363" i="5"/>
  <c r="D375" i="6" s="1"/>
  <c r="B364" i="5"/>
  <c r="D376" i="6" s="1"/>
  <c r="D380" i="6" s="1"/>
  <c r="B365" i="5"/>
  <c r="D377" i="6" s="1"/>
  <c r="D381" i="6" s="1"/>
  <c r="B366" i="5"/>
  <c r="D378" i="6" s="1"/>
  <c r="D382" i="6" s="1"/>
  <c r="A5" i="5"/>
  <c r="C17" i="4"/>
  <c r="C16" i="4"/>
  <c r="C15" i="4"/>
  <c r="C14" i="4"/>
  <c r="C13" i="4"/>
  <c r="C12" i="4"/>
  <c r="C11" i="4"/>
  <c r="H803" i="2"/>
  <c r="H798" i="2"/>
  <c r="H799" i="2" s="1"/>
  <c r="H548" i="2"/>
  <c r="C193" i="3"/>
  <c r="E172" i="5" s="1"/>
  <c r="K172" i="5" s="1"/>
  <c r="N172" i="5" s="1"/>
  <c r="C192" i="3"/>
  <c r="E171" i="5" s="1"/>
  <c r="K171" i="5" s="1"/>
  <c r="N171" i="5" s="1"/>
  <c r="H804" i="2" l="1"/>
  <c r="C171" i="3"/>
  <c r="C174" i="3" s="1"/>
  <c r="C177" i="3" s="1"/>
  <c r="C180" i="3" s="1"/>
  <c r="C183" i="3" s="1"/>
  <c r="C186" i="3" s="1"/>
  <c r="C170" i="3"/>
  <c r="C123" i="3"/>
  <c r="E112" i="5" s="1"/>
  <c r="K112" i="5" s="1"/>
  <c r="N112" i="5" s="1"/>
  <c r="C121" i="3"/>
  <c r="C120" i="3"/>
  <c r="E109" i="5" s="1"/>
  <c r="K109" i="5" s="1"/>
  <c r="N109" i="5" s="1"/>
  <c r="C118" i="3"/>
  <c r="C117" i="3"/>
  <c r="C116" i="3"/>
  <c r="E105" i="5" s="1"/>
  <c r="K105" i="5" s="1"/>
  <c r="N105" i="5" s="1"/>
  <c r="C76" i="3"/>
  <c r="C75" i="3"/>
  <c r="E69" i="5" s="1"/>
  <c r="K69" i="5" s="1"/>
  <c r="N69" i="5" s="1"/>
  <c r="C74" i="3"/>
  <c r="E68" i="5" s="1"/>
  <c r="K68" i="5" s="1"/>
  <c r="N68" i="5" s="1"/>
  <c r="C71" i="3"/>
  <c r="E65" i="5" s="1"/>
  <c r="K65" i="5" s="1"/>
  <c r="N65" i="5" s="1"/>
  <c r="C70" i="3"/>
  <c r="E64" i="5" s="1"/>
  <c r="K64" i="5" s="1"/>
  <c r="N64" i="5" s="1"/>
  <c r="C69" i="3"/>
  <c r="E63" i="5" s="1"/>
  <c r="K63" i="5" s="1"/>
  <c r="N63" i="5" s="1"/>
  <c r="C29" i="3"/>
  <c r="E28" i="5" s="1"/>
  <c r="K28" i="5" s="1"/>
  <c r="N28" i="5" s="1"/>
  <c r="C27" i="3"/>
  <c r="C26" i="3"/>
  <c r="C24" i="3"/>
  <c r="E23" i="5" s="1"/>
  <c r="K23" i="5" s="1"/>
  <c r="N23" i="5" s="1"/>
  <c r="C23" i="3"/>
  <c r="E22" i="5" s="1"/>
  <c r="K22" i="5" s="1"/>
  <c r="N22" i="5" s="1"/>
  <c r="C20" i="3"/>
  <c r="C19" i="3"/>
  <c r="C16" i="3"/>
  <c r="E15" i="5" s="1"/>
  <c r="K15" i="5" s="1"/>
  <c r="N15" i="5" s="1"/>
  <c r="C15" i="3"/>
  <c r="E14" i="5" s="1"/>
  <c r="K14" i="5" s="1"/>
  <c r="N14" i="5" s="1"/>
  <c r="C14" i="3"/>
  <c r="E13" i="5" s="1"/>
  <c r="K13" i="5" s="1"/>
  <c r="N13" i="5" s="1"/>
  <c r="C13" i="3"/>
  <c r="E12" i="5" s="1"/>
  <c r="K12" i="5" s="1"/>
  <c r="N12" i="5" s="1"/>
  <c r="H50" i="2"/>
  <c r="H44" i="2"/>
  <c r="C7" i="3"/>
  <c r="E6" i="5" s="1"/>
  <c r="K6" i="5" s="1"/>
  <c r="N6" i="5" s="1"/>
  <c r="B165" i="3"/>
  <c r="B149" i="5" s="1"/>
  <c r="D247" i="6" s="1"/>
  <c r="B164" i="3"/>
  <c r="B148" i="5" s="1"/>
  <c r="D246" i="6" s="1"/>
  <c r="B71" i="3"/>
  <c r="B65" i="5" s="1"/>
  <c r="D157" i="6" s="1"/>
  <c r="B70" i="3"/>
  <c r="B64" i="5" s="1"/>
  <c r="D156" i="6" s="1"/>
  <c r="B69" i="3"/>
  <c r="B63" i="5" s="1"/>
  <c r="D155" i="6" s="1"/>
  <c r="B68" i="3"/>
  <c r="B24" i="3"/>
  <c r="B23" i="5" s="1"/>
  <c r="D112" i="6" s="1"/>
  <c r="B23" i="3"/>
  <c r="B22" i="5" s="1"/>
  <c r="D111" i="6" s="1"/>
  <c r="B22" i="3"/>
  <c r="B20" i="3"/>
  <c r="B19" i="5" s="1"/>
  <c r="D108" i="6" s="1"/>
  <c r="B19" i="3"/>
  <c r="B18" i="5" s="1"/>
  <c r="D107" i="6" s="1"/>
  <c r="B18" i="3"/>
  <c r="B16" i="3"/>
  <c r="B15" i="5" s="1"/>
  <c r="D104" i="6" s="1"/>
  <c r="B15" i="3"/>
  <c r="B14" i="5" s="1"/>
  <c r="D103" i="6" s="1"/>
  <c r="B14" i="3"/>
  <c r="B13" i="5" s="1"/>
  <c r="D102" i="6" s="1"/>
  <c r="B13" i="3"/>
  <c r="B12" i="5" s="1"/>
  <c r="D101" i="6" s="1"/>
  <c r="B12" i="3"/>
  <c r="B6" i="3"/>
  <c r="B9" i="3"/>
  <c r="B8" i="5" s="1"/>
  <c r="B10" i="3"/>
  <c r="B9" i="5" s="1"/>
  <c r="B8" i="3"/>
  <c r="B7" i="5" s="1"/>
  <c r="B7" i="3"/>
  <c r="B6" i="5" s="1"/>
  <c r="H888" i="2"/>
  <c r="H889" i="2" s="1"/>
  <c r="H871" i="2"/>
  <c r="H872" i="2" s="1"/>
  <c r="H854" i="2"/>
  <c r="H855" i="2" s="1"/>
  <c r="H837" i="2"/>
  <c r="H838" i="2" s="1"/>
  <c r="H821" i="2"/>
  <c r="H790" i="2"/>
  <c r="H771" i="2"/>
  <c r="H755" i="2"/>
  <c r="H738" i="2"/>
  <c r="H721" i="2"/>
  <c r="H704" i="2"/>
  <c r="H688" i="2"/>
  <c r="H670" i="2"/>
  <c r="H648" i="2"/>
  <c r="H649" i="2"/>
  <c r="H650" i="2"/>
  <c r="H647" i="2"/>
  <c r="H633" i="2"/>
  <c r="H627" i="2"/>
  <c r="H613" i="2"/>
  <c r="H614" i="2" s="1"/>
  <c r="H607" i="2"/>
  <c r="H593" i="2"/>
  <c r="H586" i="2"/>
  <c r="H576" i="2"/>
  <c r="H570" i="2"/>
  <c r="H558" i="2"/>
  <c r="H552" i="2"/>
  <c r="H540" i="2"/>
  <c r="H534" i="2"/>
  <c r="H472" i="2"/>
  <c r="H466" i="2"/>
  <c r="H457" i="2"/>
  <c r="G782" i="2" s="1"/>
  <c r="H782" i="2" s="1"/>
  <c r="H451" i="2"/>
  <c r="H442" i="2"/>
  <c r="H436" i="2"/>
  <c r="G781" i="2" s="1"/>
  <c r="H781" i="2" s="1"/>
  <c r="H424" i="2"/>
  <c r="H409" i="2"/>
  <c r="H394" i="2"/>
  <c r="H376" i="2"/>
  <c r="H377" i="2"/>
  <c r="H378" i="2"/>
  <c r="H375" i="2"/>
  <c r="H362" i="2"/>
  <c r="H356" i="2"/>
  <c r="H342" i="2"/>
  <c r="H336" i="2"/>
  <c r="H322" i="2"/>
  <c r="H316" i="2"/>
  <c r="H302" i="2"/>
  <c r="H296" i="2"/>
  <c r="H282" i="2"/>
  <c r="H274" i="2"/>
  <c r="H275" i="2"/>
  <c r="H273" i="2"/>
  <c r="H262" i="2"/>
  <c r="H263" i="2"/>
  <c r="H264" i="2"/>
  <c r="H261" i="2"/>
  <c r="H257" i="2"/>
  <c r="H258" i="2"/>
  <c r="H256" i="2"/>
  <c r="H244" i="2"/>
  <c r="H245" i="2"/>
  <c r="H246" i="2"/>
  <c r="H243" i="2"/>
  <c r="H240" i="2"/>
  <c r="H239" i="2"/>
  <c r="H227" i="2"/>
  <c r="H228" i="2"/>
  <c r="H229" i="2"/>
  <c r="H230" i="2"/>
  <c r="H226" i="2"/>
  <c r="H223" i="2"/>
  <c r="H222" i="2"/>
  <c r="H211" i="2"/>
  <c r="H212" i="2"/>
  <c r="H213" i="2"/>
  <c r="H210" i="2"/>
  <c r="H207" i="2"/>
  <c r="H206" i="2"/>
  <c r="H174" i="2"/>
  <c r="H175" i="2"/>
  <c r="H176" i="2"/>
  <c r="H173" i="2"/>
  <c r="G662" i="2"/>
  <c r="G681" i="2" s="1"/>
  <c r="H681" i="2" s="1"/>
  <c r="H168" i="2"/>
  <c r="H169" i="2"/>
  <c r="H167" i="2"/>
  <c r="H156" i="2"/>
  <c r="H157" i="2"/>
  <c r="H158" i="2"/>
  <c r="H155" i="2"/>
  <c r="H150" i="2"/>
  <c r="H151" i="2"/>
  <c r="H149" i="2"/>
  <c r="H136" i="2"/>
  <c r="H137" i="2"/>
  <c r="H138" i="2"/>
  <c r="H135" i="2"/>
  <c r="H132" i="2"/>
  <c r="H131" i="2"/>
  <c r="H120" i="2"/>
  <c r="H121" i="2"/>
  <c r="H122" i="2"/>
  <c r="H119" i="2"/>
  <c r="H193" i="2"/>
  <c r="H194" i="2"/>
  <c r="H195" i="2"/>
  <c r="H192" i="2"/>
  <c r="H187" i="2"/>
  <c r="H188" i="2"/>
  <c r="H186" i="2"/>
  <c r="H110" i="2"/>
  <c r="H106" i="2"/>
  <c r="E16" i="3" s="1"/>
  <c r="H102" i="2"/>
  <c r="H93" i="2"/>
  <c r="H87" i="2"/>
  <c r="H82" i="2"/>
  <c r="E13" i="3" s="1"/>
  <c r="H884" i="2"/>
  <c r="H883" i="2"/>
  <c r="H882" i="2"/>
  <c r="H881" i="2"/>
  <c r="H880" i="2"/>
  <c r="H867" i="2"/>
  <c r="H866" i="2"/>
  <c r="H865" i="2"/>
  <c r="H864" i="2"/>
  <c r="H863" i="2"/>
  <c r="H850" i="2"/>
  <c r="H849" i="2"/>
  <c r="H848" i="2"/>
  <c r="H847" i="2"/>
  <c r="H846" i="2"/>
  <c r="H833" i="2"/>
  <c r="H832" i="2"/>
  <c r="H831" i="2"/>
  <c r="H830" i="2"/>
  <c r="H829" i="2"/>
  <c r="H813" i="2"/>
  <c r="H814" i="2"/>
  <c r="H815" i="2"/>
  <c r="H816" i="2"/>
  <c r="H812" i="2"/>
  <c r="H783" i="2"/>
  <c r="H763" i="2"/>
  <c r="H764" i="2" s="1"/>
  <c r="G747" i="2"/>
  <c r="H747" i="2" s="1"/>
  <c r="H746" i="2"/>
  <c r="G730" i="2"/>
  <c r="H730" i="2" s="1"/>
  <c r="H729" i="2"/>
  <c r="G713" i="2"/>
  <c r="H713" i="2" s="1"/>
  <c r="H712" i="2"/>
  <c r="G697" i="2"/>
  <c r="H697" i="2" s="1"/>
  <c r="H696" i="2"/>
  <c r="G661" i="2"/>
  <c r="G680" i="2" s="1"/>
  <c r="G679" i="2"/>
  <c r="H679" i="2" s="1"/>
  <c r="G660" i="2"/>
  <c r="H660" i="2" s="1"/>
  <c r="H678" i="2"/>
  <c r="H659" i="2"/>
  <c r="F367" i="1"/>
  <c r="G643" i="2"/>
  <c r="H643" i="2" s="1"/>
  <c r="H642" i="2"/>
  <c r="H402" i="2"/>
  <c r="H403" i="2" s="1"/>
  <c r="H417" i="2"/>
  <c r="H418" i="2" s="1"/>
  <c r="H387" i="2"/>
  <c r="H388" i="2" s="1"/>
  <c r="H372" i="2"/>
  <c r="H373" i="2" s="1"/>
  <c r="H73" i="2"/>
  <c r="H63" i="2"/>
  <c r="H33" i="2"/>
  <c r="H23" i="2"/>
  <c r="H17" i="2"/>
  <c r="I105" i="2"/>
  <c r="C173" i="3" l="1"/>
  <c r="C176" i="3" s="1"/>
  <c r="C179" i="3" s="1"/>
  <c r="C182" i="3" s="1"/>
  <c r="C185" i="3" s="1"/>
  <c r="H74" i="2"/>
  <c r="H76" i="2"/>
  <c r="H75" i="2"/>
  <c r="H615" i="2"/>
  <c r="H616" i="2"/>
  <c r="H617" i="2"/>
  <c r="H66" i="2"/>
  <c r="H65" i="2"/>
  <c r="H64" i="2"/>
  <c r="H805" i="2"/>
  <c r="H807" i="2"/>
  <c r="H806" i="2"/>
  <c r="G779" i="2"/>
  <c r="H779" i="2" s="1"/>
  <c r="H34" i="2"/>
  <c r="C8" i="4"/>
  <c r="B17" i="5"/>
  <c r="D106" i="6" s="1"/>
  <c r="F13" i="3"/>
  <c r="B5" i="5"/>
  <c r="D94" i="6" s="1"/>
  <c r="C6" i="4"/>
  <c r="B62" i="5"/>
  <c r="D154" i="6" s="1"/>
  <c r="C10" i="4"/>
  <c r="B11" i="5"/>
  <c r="D100" i="6" s="1"/>
  <c r="C7" i="4"/>
  <c r="C9" i="4"/>
  <c r="B21" i="5"/>
  <c r="D110" i="6" s="1"/>
  <c r="E106" i="5"/>
  <c r="K106" i="5" s="1"/>
  <c r="N106" i="5" s="1"/>
  <c r="C122" i="3"/>
  <c r="E111" i="5" s="1"/>
  <c r="K111" i="5" s="1"/>
  <c r="N111" i="5" s="1"/>
  <c r="F16" i="3"/>
  <c r="G104" i="6" s="1"/>
  <c r="H51" i="2"/>
  <c r="H772" i="2"/>
  <c r="H395" i="2"/>
  <c r="H634" i="2"/>
  <c r="H644" i="2"/>
  <c r="H541" i="2"/>
  <c r="H577" i="2"/>
  <c r="H662" i="2"/>
  <c r="H594" i="2"/>
  <c r="H651" i="2"/>
  <c r="H323" i="2"/>
  <c r="H363" i="2"/>
  <c r="H458" i="2"/>
  <c r="H473" i="2"/>
  <c r="H559" i="2"/>
  <c r="H410" i="2"/>
  <c r="H443" i="2"/>
  <c r="H379" i="2"/>
  <c r="H380" i="2" s="1"/>
  <c r="H425" i="2"/>
  <c r="H343" i="2"/>
  <c r="H303" i="2"/>
  <c r="H133" i="2"/>
  <c r="H276" i="2"/>
  <c r="H283" i="2" s="1"/>
  <c r="H208" i="2"/>
  <c r="H231" i="2"/>
  <c r="H265" i="2"/>
  <c r="H214" i="2"/>
  <c r="H241" i="2"/>
  <c r="H224" i="2"/>
  <c r="H259" i="2"/>
  <c r="H177" i="2"/>
  <c r="H247" i="2"/>
  <c r="H248" i="2" s="1"/>
  <c r="H152" i="2"/>
  <c r="H170" i="2"/>
  <c r="H159" i="2"/>
  <c r="H139" i="2"/>
  <c r="H123" i="2"/>
  <c r="H196" i="2"/>
  <c r="H189" i="2"/>
  <c r="H95" i="2"/>
  <c r="E15" i="3" s="1"/>
  <c r="H885" i="2"/>
  <c r="H890" i="2" s="1"/>
  <c r="H817" i="2"/>
  <c r="H822" i="2" s="1"/>
  <c r="H868" i="2"/>
  <c r="H873" i="2" s="1"/>
  <c r="H731" i="2"/>
  <c r="H739" i="2" s="1"/>
  <c r="H851" i="2"/>
  <c r="H856" i="2" s="1"/>
  <c r="H834" i="2"/>
  <c r="H839" i="2" s="1"/>
  <c r="H714" i="2"/>
  <c r="H722" i="2" s="1"/>
  <c r="H748" i="2"/>
  <c r="H756" i="2" s="1"/>
  <c r="H680" i="2"/>
  <c r="H682" i="2" s="1"/>
  <c r="H689" i="2" s="1"/>
  <c r="H661" i="2"/>
  <c r="H698" i="2"/>
  <c r="H705" i="2" s="1"/>
  <c r="H24" i="2"/>
  <c r="F190" i="1"/>
  <c r="F196" i="1" s="1"/>
  <c r="E25" i="5" s="1"/>
  <c r="K25" i="5" s="1"/>
  <c r="N25" i="5" s="1"/>
  <c r="D187" i="1"/>
  <c r="F184" i="1" s="1"/>
  <c r="F180" i="1"/>
  <c r="F177" i="1"/>
  <c r="F174" i="1"/>
  <c r="F171" i="1"/>
  <c r="F157" i="1"/>
  <c r="F154" i="1"/>
  <c r="F151" i="1"/>
  <c r="F148" i="1"/>
  <c r="D141" i="1"/>
  <c r="F139" i="1" s="1"/>
  <c r="F142" i="1" s="1"/>
  <c r="D37" i="1"/>
  <c r="F34" i="1" s="1"/>
  <c r="F38" i="1" s="1"/>
  <c r="D57" i="1"/>
  <c r="F54" i="1" s="1"/>
  <c r="F58" i="1" s="1"/>
  <c r="D50" i="1"/>
  <c r="F48" i="1" s="1"/>
  <c r="F51" i="1" s="1"/>
  <c r="D43" i="1"/>
  <c r="F40" i="1" s="1"/>
  <c r="F44" i="1" s="1"/>
  <c r="D31" i="1"/>
  <c r="F28" i="1" s="1"/>
  <c r="F32" i="1" s="1"/>
  <c r="D25" i="1"/>
  <c r="F23" i="1" s="1"/>
  <c r="F26" i="1" s="1"/>
  <c r="F379" i="1"/>
  <c r="F380" i="1"/>
  <c r="F381" i="1"/>
  <c r="F348" i="1"/>
  <c r="F347" i="1"/>
  <c r="H808" i="2" l="1"/>
  <c r="E227" i="3" s="1"/>
  <c r="F227" i="3" s="1"/>
  <c r="M171" i="3"/>
  <c r="M172" i="3" s="1"/>
  <c r="G101" i="6"/>
  <c r="H67" i="2"/>
  <c r="E14" i="3" s="1"/>
  <c r="F14" i="3" s="1"/>
  <c r="G102" i="6" s="1"/>
  <c r="E238" i="3"/>
  <c r="H706" i="2"/>
  <c r="H707" i="2"/>
  <c r="H708" i="2"/>
  <c r="H723" i="2"/>
  <c r="H725" i="2"/>
  <c r="H724" i="2"/>
  <c r="H875" i="2"/>
  <c r="H874" i="2"/>
  <c r="H876" i="2"/>
  <c r="E117" i="3"/>
  <c r="F117" i="3" s="1"/>
  <c r="G201" i="6" s="1"/>
  <c r="H284" i="2"/>
  <c r="H286" i="2"/>
  <c r="H285" i="2"/>
  <c r="H426" i="2"/>
  <c r="H427" i="2"/>
  <c r="H428" i="2"/>
  <c r="H562" i="2"/>
  <c r="H560" i="2"/>
  <c r="H561" i="2"/>
  <c r="H325" i="2"/>
  <c r="H324" i="2"/>
  <c r="H326" i="2"/>
  <c r="H53" i="2"/>
  <c r="H52" i="2"/>
  <c r="H54" i="2"/>
  <c r="H840" i="2"/>
  <c r="H841" i="2"/>
  <c r="H842" i="2"/>
  <c r="H382" i="2"/>
  <c r="H381" i="2"/>
  <c r="H383" i="2"/>
  <c r="H544" i="2"/>
  <c r="H543" i="2"/>
  <c r="H542" i="2"/>
  <c r="H398" i="2"/>
  <c r="H397" i="2"/>
  <c r="H396" i="2"/>
  <c r="H77" i="2"/>
  <c r="H692" i="2"/>
  <c r="H691" i="2"/>
  <c r="H690" i="2"/>
  <c r="H858" i="2"/>
  <c r="H857" i="2"/>
  <c r="H859" i="2"/>
  <c r="H891" i="2"/>
  <c r="H893" i="2"/>
  <c r="H892" i="2"/>
  <c r="H304" i="2"/>
  <c r="H306" i="2"/>
  <c r="H305" i="2"/>
  <c r="H445" i="2"/>
  <c r="H444" i="2"/>
  <c r="H446" i="2"/>
  <c r="H461" i="2"/>
  <c r="H460" i="2"/>
  <c r="H459" i="2"/>
  <c r="H595" i="2"/>
  <c r="H597" i="2"/>
  <c r="H596" i="2"/>
  <c r="H775" i="2"/>
  <c r="H774" i="2"/>
  <c r="H773" i="2"/>
  <c r="H36" i="2"/>
  <c r="H37" i="2"/>
  <c r="H35" i="2"/>
  <c r="H618" i="2"/>
  <c r="E395" i="3" s="1"/>
  <c r="H759" i="2"/>
  <c r="H758" i="2"/>
  <c r="H757" i="2"/>
  <c r="H741" i="2"/>
  <c r="H740" i="2"/>
  <c r="H742" i="2"/>
  <c r="H251" i="2"/>
  <c r="H250" i="2"/>
  <c r="H249" i="2"/>
  <c r="H346" i="2"/>
  <c r="H345" i="2"/>
  <c r="H344" i="2"/>
  <c r="H411" i="2"/>
  <c r="H413" i="2"/>
  <c r="H412" i="2"/>
  <c r="H476" i="2"/>
  <c r="H474" i="2"/>
  <c r="H475" i="2"/>
  <c r="H366" i="2"/>
  <c r="H365" i="2"/>
  <c r="H364" i="2"/>
  <c r="H636" i="2"/>
  <c r="H635" i="2"/>
  <c r="H637" i="2"/>
  <c r="H824" i="2"/>
  <c r="H823" i="2"/>
  <c r="H825" i="2"/>
  <c r="H27" i="2"/>
  <c r="H26" i="2"/>
  <c r="H25" i="2"/>
  <c r="G780" i="2"/>
  <c r="H780" i="2" s="1"/>
  <c r="H784" i="2" s="1"/>
  <c r="H791" i="2" s="1"/>
  <c r="F15" i="3"/>
  <c r="H652" i="2"/>
  <c r="H663" i="2"/>
  <c r="H671" i="2" s="1"/>
  <c r="H140" i="2"/>
  <c r="H215" i="2"/>
  <c r="H232" i="2"/>
  <c r="H160" i="2"/>
  <c r="H266" i="2"/>
  <c r="H197" i="2"/>
  <c r="H178" i="2"/>
  <c r="F182" i="1"/>
  <c r="F159" i="1"/>
  <c r="F370" i="1"/>
  <c r="F371" i="1"/>
  <c r="F372" i="1"/>
  <c r="F373" i="1"/>
  <c r="F374" i="1"/>
  <c r="F375" i="1"/>
  <c r="F359" i="1"/>
  <c r="F360" i="1"/>
  <c r="F361" i="1"/>
  <c r="F362" i="1"/>
  <c r="F363" i="1"/>
  <c r="F364" i="1"/>
  <c r="F365" i="1"/>
  <c r="F366" i="1"/>
  <c r="F358" i="1"/>
  <c r="F333" i="1"/>
  <c r="F338" i="1" s="1"/>
  <c r="D328" i="1"/>
  <c r="F325" i="1" s="1"/>
  <c r="F329" i="1" s="1"/>
  <c r="D322" i="1"/>
  <c r="F319" i="1" s="1"/>
  <c r="F323" i="1" s="1"/>
  <c r="F279" i="1"/>
  <c r="F284" i="1" s="1"/>
  <c r="F265" i="1"/>
  <c r="F270" i="1" s="1"/>
  <c r="D316" i="1"/>
  <c r="F312" i="1" s="1"/>
  <c r="F317" i="1" s="1"/>
  <c r="D305" i="1"/>
  <c r="F299" i="1"/>
  <c r="F293" i="1"/>
  <c r="F287" i="1"/>
  <c r="F272" i="1"/>
  <c r="F277" i="1" s="1"/>
  <c r="H598" i="2" l="1"/>
  <c r="E393" i="3" s="1"/>
  <c r="E397" i="3" s="1"/>
  <c r="E401" i="3" s="1"/>
  <c r="H743" i="2"/>
  <c r="E224" i="3" s="1"/>
  <c r="E235" i="3" s="1"/>
  <c r="E246" i="3" s="1"/>
  <c r="H38" i="2"/>
  <c r="E9" i="3" s="1"/>
  <c r="H367" i="2"/>
  <c r="E123" i="3" s="1"/>
  <c r="F123" i="3" s="1"/>
  <c r="G207" i="6" s="1"/>
  <c r="H477" i="2"/>
  <c r="H638" i="2"/>
  <c r="E394" i="3" s="1"/>
  <c r="F394" i="3" s="1"/>
  <c r="G353" i="6" s="1"/>
  <c r="H693" i="2"/>
  <c r="E221" i="3" s="1"/>
  <c r="E232" i="3" s="1"/>
  <c r="F232" i="3" s="1"/>
  <c r="H709" i="2"/>
  <c r="E222" i="3" s="1"/>
  <c r="E233" i="3" s="1"/>
  <c r="E244" i="3" s="1"/>
  <c r="H860" i="2"/>
  <c r="E315" i="3" s="1"/>
  <c r="E322" i="3" s="1"/>
  <c r="E329" i="3" s="1"/>
  <c r="H414" i="2"/>
  <c r="H384" i="2"/>
  <c r="H347" i="2"/>
  <c r="E116" i="3" s="1"/>
  <c r="F116" i="3" s="1"/>
  <c r="H877" i="2"/>
  <c r="E316" i="3" s="1"/>
  <c r="E323" i="3" s="1"/>
  <c r="E330" i="3" s="1"/>
  <c r="H726" i="2"/>
  <c r="E223" i="3" s="1"/>
  <c r="E234" i="3" s="1"/>
  <c r="E245" i="3" s="1"/>
  <c r="F17" i="3"/>
  <c r="D7" i="4" s="1"/>
  <c r="H252" i="2"/>
  <c r="H760" i="2"/>
  <c r="E225" i="3" s="1"/>
  <c r="E236" i="3" s="1"/>
  <c r="F236" i="3" s="1"/>
  <c r="H545" i="2"/>
  <c r="E193" i="3" s="1"/>
  <c r="F193" i="3" s="1"/>
  <c r="G273" i="6" s="1"/>
  <c r="H287" i="2"/>
  <c r="E128" i="3"/>
  <c r="E118" i="3"/>
  <c r="F118" i="3" s="1"/>
  <c r="G202" i="6" s="1"/>
  <c r="F224" i="3"/>
  <c r="H141" i="2"/>
  <c r="H143" i="2"/>
  <c r="H142" i="2"/>
  <c r="H563" i="2"/>
  <c r="E192" i="3" s="1"/>
  <c r="H161" i="2"/>
  <c r="H163" i="2"/>
  <c r="H162" i="2"/>
  <c r="H674" i="2"/>
  <c r="H673" i="2"/>
  <c r="H672" i="2"/>
  <c r="H776" i="2"/>
  <c r="E226" i="3" s="1"/>
  <c r="H447" i="2"/>
  <c r="E372" i="3" s="1"/>
  <c r="H307" i="2"/>
  <c r="E120" i="3" s="1"/>
  <c r="H843" i="2"/>
  <c r="E312" i="3" s="1"/>
  <c r="H55" i="2"/>
  <c r="E8" i="3" s="1"/>
  <c r="H327" i="2"/>
  <c r="E121" i="3" s="1"/>
  <c r="H200" i="2"/>
  <c r="H199" i="2"/>
  <c r="H198" i="2"/>
  <c r="H218" i="2"/>
  <c r="H216" i="2"/>
  <c r="H217" i="2"/>
  <c r="F397" i="3"/>
  <c r="G356" i="6" s="1"/>
  <c r="E249" i="3"/>
  <c r="F238" i="3"/>
  <c r="H267" i="2"/>
  <c r="H268" i="2"/>
  <c r="H269" i="2"/>
  <c r="E399" i="3"/>
  <c r="F395" i="3"/>
  <c r="G354" i="6" s="1"/>
  <c r="H399" i="2"/>
  <c r="E165" i="3" s="1"/>
  <c r="E168" i="3" s="1"/>
  <c r="H180" i="2"/>
  <c r="H181" i="2"/>
  <c r="H179" i="2"/>
  <c r="H235" i="2"/>
  <c r="H234" i="2"/>
  <c r="H233" i="2"/>
  <c r="H654" i="2"/>
  <c r="H653" i="2"/>
  <c r="H655" i="2"/>
  <c r="H792" i="2"/>
  <c r="H793" i="2"/>
  <c r="H794" i="2"/>
  <c r="H462" i="2"/>
  <c r="H894" i="2"/>
  <c r="E317" i="3" s="1"/>
  <c r="H429" i="2"/>
  <c r="E164" i="3" s="1"/>
  <c r="H826" i="2"/>
  <c r="E313" i="3" s="1"/>
  <c r="H28" i="2"/>
  <c r="E10" i="3" s="1"/>
  <c r="G103" i="6"/>
  <c r="G116" i="2"/>
  <c r="H116" i="2" s="1"/>
  <c r="H117" i="2" s="1"/>
  <c r="H124" i="2" s="1"/>
  <c r="F305" i="1"/>
  <c r="F353" i="1"/>
  <c r="F351" i="1"/>
  <c r="F257" i="1"/>
  <c r="F262" i="1" s="1"/>
  <c r="F250" i="1"/>
  <c r="F255" i="1" s="1"/>
  <c r="D243" i="1"/>
  <c r="F239" i="1" s="1"/>
  <c r="F244" i="1" s="1"/>
  <c r="F228" i="1"/>
  <c r="F225" i="1"/>
  <c r="F222" i="1"/>
  <c r="F219" i="1"/>
  <c r="F211" i="1"/>
  <c r="F208" i="1"/>
  <c r="F205" i="1"/>
  <c r="F202" i="1"/>
  <c r="D236" i="1"/>
  <c r="F233" i="1" s="1"/>
  <c r="F235" i="3" l="1"/>
  <c r="F393" i="3"/>
  <c r="F323" i="3"/>
  <c r="F322" i="3"/>
  <c r="E196" i="3"/>
  <c r="F196" i="3" s="1"/>
  <c r="G276" i="6" s="1"/>
  <c r="F316" i="3"/>
  <c r="F315" i="3"/>
  <c r="E247" i="3"/>
  <c r="E258" i="3" s="1"/>
  <c r="E243" i="3"/>
  <c r="E254" i="3" s="1"/>
  <c r="F222" i="3"/>
  <c r="E7" i="3"/>
  <c r="F7" i="3" s="1"/>
  <c r="G95" i="6" s="1"/>
  <c r="E398" i="3"/>
  <c r="F398" i="3" s="1"/>
  <c r="G357" i="6" s="1"/>
  <c r="F233" i="3"/>
  <c r="F234" i="3"/>
  <c r="H201" i="2"/>
  <c r="E70" i="3" s="1"/>
  <c r="F70" i="3" s="1"/>
  <c r="G156" i="6" s="1"/>
  <c r="H144" i="2"/>
  <c r="E20" i="3" s="1"/>
  <c r="F20" i="3" s="1"/>
  <c r="G108" i="6" s="1"/>
  <c r="F221" i="3"/>
  <c r="F225" i="3"/>
  <c r="E314" i="3"/>
  <c r="F314" i="3" s="1"/>
  <c r="G200" i="6"/>
  <c r="H795" i="2"/>
  <c r="E228" i="3" s="1"/>
  <c r="E239" i="3" s="1"/>
  <c r="H270" i="2"/>
  <c r="E122" i="3"/>
  <c r="E127" i="3" s="1"/>
  <c r="H236" i="2"/>
  <c r="F223" i="3"/>
  <c r="F128" i="3"/>
  <c r="G212" i="6" s="1"/>
  <c r="E133" i="3"/>
  <c r="F165" i="3"/>
  <c r="G247" i="6" s="1"/>
  <c r="E199" i="3"/>
  <c r="F199" i="3" s="1"/>
  <c r="G279" i="6" s="1"/>
  <c r="E257" i="3"/>
  <c r="F246" i="3"/>
  <c r="F372" i="3"/>
  <c r="E374" i="3"/>
  <c r="E256" i="3"/>
  <c r="F245" i="3"/>
  <c r="E336" i="3"/>
  <c r="F329" i="3"/>
  <c r="G352" i="6"/>
  <c r="H164" i="2"/>
  <c r="E69" i="3" s="1"/>
  <c r="E167" i="3"/>
  <c r="F164" i="3"/>
  <c r="H656" i="2"/>
  <c r="E220" i="3" s="1"/>
  <c r="H182" i="2"/>
  <c r="E403" i="3"/>
  <c r="F399" i="3"/>
  <c r="G358" i="6" s="1"/>
  <c r="H219" i="2"/>
  <c r="E23" i="3" s="1"/>
  <c r="E319" i="3"/>
  <c r="F312" i="3"/>
  <c r="E237" i="3"/>
  <c r="F226" i="3"/>
  <c r="E195" i="3"/>
  <c r="F192" i="3"/>
  <c r="H125" i="2"/>
  <c r="H127" i="2"/>
  <c r="H126" i="2"/>
  <c r="E324" i="3"/>
  <c r="F317" i="3"/>
  <c r="E260" i="3"/>
  <c r="F249" i="3"/>
  <c r="E337" i="3"/>
  <c r="F330" i="3"/>
  <c r="E405" i="3"/>
  <c r="F401" i="3"/>
  <c r="G360" i="6" s="1"/>
  <c r="E125" i="3"/>
  <c r="F120" i="3"/>
  <c r="G204" i="6" s="1"/>
  <c r="H675" i="2"/>
  <c r="E229" i="3" s="1"/>
  <c r="E255" i="3"/>
  <c r="F244" i="3"/>
  <c r="E126" i="3"/>
  <c r="F121" i="3"/>
  <c r="G205" i="6" s="1"/>
  <c r="F313" i="3"/>
  <c r="E320" i="3"/>
  <c r="F237" i="1"/>
  <c r="C28" i="3"/>
  <c r="E27" i="5" s="1"/>
  <c r="F168" i="3"/>
  <c r="G250" i="6" s="1"/>
  <c r="E171" i="3"/>
  <c r="F230" i="1"/>
  <c r="F213" i="1"/>
  <c r="E26" i="5" s="1"/>
  <c r="K26" i="5" s="1"/>
  <c r="N26" i="5" s="1"/>
  <c r="D128" i="1"/>
  <c r="F125" i="1" s="1"/>
  <c r="F129" i="1" s="1"/>
  <c r="D122" i="1"/>
  <c r="F119" i="1" s="1"/>
  <c r="F123" i="1" s="1"/>
  <c r="D116" i="1"/>
  <c r="F112" i="1" s="1"/>
  <c r="F117" i="1" s="1"/>
  <c r="D78" i="1"/>
  <c r="F75" i="1" s="1"/>
  <c r="F79" i="1" s="1"/>
  <c r="D72" i="1"/>
  <c r="F69" i="1" s="1"/>
  <c r="F73" i="1" s="1"/>
  <c r="D66" i="1"/>
  <c r="F63" i="1" s="1"/>
  <c r="F67" i="1" s="1"/>
  <c r="D19" i="1"/>
  <c r="F17" i="1" s="1"/>
  <c r="C10" i="3" s="1"/>
  <c r="F243" i="3" l="1"/>
  <c r="E73" i="3"/>
  <c r="I312" i="3"/>
  <c r="G316" i="6" s="1"/>
  <c r="G318" i="6" s="1"/>
  <c r="G320" i="6" s="1"/>
  <c r="G322" i="6" s="1"/>
  <c r="G324" i="6" s="1"/>
  <c r="G326" i="6" s="1"/>
  <c r="G328" i="6" s="1"/>
  <c r="G330" i="6" s="1"/>
  <c r="F247" i="3"/>
  <c r="E402" i="3"/>
  <c r="E406" i="3" s="1"/>
  <c r="F228" i="3"/>
  <c r="F122" i="3"/>
  <c r="G206" i="6" s="1"/>
  <c r="E321" i="3"/>
  <c r="E328" i="3" s="1"/>
  <c r="E335" i="3" s="1"/>
  <c r="H128" i="2"/>
  <c r="E19" i="3" s="1"/>
  <c r="F19" i="3" s="1"/>
  <c r="F21" i="3" s="1"/>
  <c r="D8" i="4" s="1"/>
  <c r="E74" i="3"/>
  <c r="F74" i="3" s="1"/>
  <c r="G160" i="6" s="1"/>
  <c r="G334" i="6"/>
  <c r="G272" i="6"/>
  <c r="G246" i="6"/>
  <c r="E202" i="3"/>
  <c r="E205" i="3" s="1"/>
  <c r="F133" i="3"/>
  <c r="G217" i="6" s="1"/>
  <c r="E138" i="3"/>
  <c r="E344" i="3"/>
  <c r="F337" i="3"/>
  <c r="E231" i="3"/>
  <c r="F220" i="3"/>
  <c r="F374" i="3"/>
  <c r="G336" i="6" s="1"/>
  <c r="E376" i="3"/>
  <c r="F127" i="3"/>
  <c r="G211" i="6" s="1"/>
  <c r="E132" i="3"/>
  <c r="E266" i="3"/>
  <c r="F255" i="3"/>
  <c r="E240" i="3"/>
  <c r="F229" i="3"/>
  <c r="E409" i="3"/>
  <c r="F405" i="3"/>
  <c r="G364" i="6" s="1"/>
  <c r="E271" i="3"/>
  <c r="F260" i="3"/>
  <c r="E407" i="3"/>
  <c r="F403" i="3"/>
  <c r="G362" i="6" s="1"/>
  <c r="E170" i="3"/>
  <c r="F167" i="3"/>
  <c r="G249" i="6" s="1"/>
  <c r="E265" i="3"/>
  <c r="F254" i="3"/>
  <c r="E130" i="3"/>
  <c r="F125" i="3"/>
  <c r="G209" i="6" s="1"/>
  <c r="E331" i="3"/>
  <c r="F324" i="3"/>
  <c r="E27" i="3"/>
  <c r="E28" i="3"/>
  <c r="F28" i="3" s="1"/>
  <c r="G116" i="6" s="1"/>
  <c r="E24" i="3"/>
  <c r="F24" i="3" s="1"/>
  <c r="G112" i="6" s="1"/>
  <c r="E26" i="3"/>
  <c r="F26" i="3" s="1"/>
  <c r="G114" i="6" s="1"/>
  <c r="F23" i="3"/>
  <c r="E269" i="3"/>
  <c r="F258" i="3"/>
  <c r="E248" i="3"/>
  <c r="F237" i="3"/>
  <c r="E71" i="3"/>
  <c r="F71" i="3" s="1"/>
  <c r="G157" i="6" s="1"/>
  <c r="F69" i="3"/>
  <c r="E343" i="3"/>
  <c r="F336" i="3"/>
  <c r="E250" i="3"/>
  <c r="F239" i="3"/>
  <c r="E131" i="3"/>
  <c r="F126" i="3"/>
  <c r="G210" i="6" s="1"/>
  <c r="E198" i="3"/>
  <c r="F195" i="3"/>
  <c r="G275" i="6" s="1"/>
  <c r="E326" i="3"/>
  <c r="F319" i="3"/>
  <c r="E267" i="3"/>
  <c r="F256" i="3"/>
  <c r="E268" i="3"/>
  <c r="F257" i="3"/>
  <c r="E327" i="3"/>
  <c r="F320" i="3"/>
  <c r="K27" i="5"/>
  <c r="N27" i="5" s="1"/>
  <c r="E32" i="5"/>
  <c r="E9" i="5"/>
  <c r="K9" i="5" s="1"/>
  <c r="N9" i="5" s="1"/>
  <c r="F10" i="3"/>
  <c r="G98" i="6" s="1"/>
  <c r="F171" i="3"/>
  <c r="G253" i="6" s="1"/>
  <c r="E174" i="3"/>
  <c r="D134" i="1"/>
  <c r="F131" i="1" s="1"/>
  <c r="F135" i="1" s="1"/>
  <c r="D106" i="1"/>
  <c r="D109" i="1" s="1"/>
  <c r="F106" i="1" s="1"/>
  <c r="D104" i="1"/>
  <c r="F101" i="1" s="1"/>
  <c r="D94" i="1"/>
  <c r="F91" i="1" s="1"/>
  <c r="D99" i="1"/>
  <c r="F96" i="1" s="1"/>
  <c r="F84" i="1"/>
  <c r="D15" i="1"/>
  <c r="F13" i="1" s="1"/>
  <c r="C9" i="3" s="1"/>
  <c r="D11" i="1"/>
  <c r="F9" i="1" s="1"/>
  <c r="C8" i="3" s="1"/>
  <c r="D7" i="1"/>
  <c r="F5" i="1" s="1"/>
  <c r="F88" i="1" l="1"/>
  <c r="C73" i="3"/>
  <c r="E67" i="5" s="1"/>
  <c r="K67" i="5" s="1"/>
  <c r="N67" i="5" s="1"/>
  <c r="F73" i="3"/>
  <c r="G159" i="6" s="1"/>
  <c r="F202" i="3"/>
  <c r="G282" i="6" s="1"/>
  <c r="E75" i="3"/>
  <c r="E78" i="3" s="1"/>
  <c r="F402" i="3"/>
  <c r="F328" i="3"/>
  <c r="I219" i="3"/>
  <c r="G298" i="6" s="1"/>
  <c r="G300" i="6" s="1"/>
  <c r="G302" i="6" s="1"/>
  <c r="G304" i="6" s="1"/>
  <c r="G306" i="6" s="1"/>
  <c r="G308" i="6" s="1"/>
  <c r="G310" i="6" s="1"/>
  <c r="G312" i="6" s="1"/>
  <c r="F321" i="3"/>
  <c r="E8" i="5"/>
  <c r="K8" i="5" s="1"/>
  <c r="N8" i="5" s="1"/>
  <c r="F9" i="3"/>
  <c r="G97" i="6" s="1"/>
  <c r="G107" i="6"/>
  <c r="G155" i="6"/>
  <c r="G111" i="6"/>
  <c r="E143" i="3"/>
  <c r="F138" i="3"/>
  <c r="G222" i="6" s="1"/>
  <c r="E350" i="3"/>
  <c r="F343" i="3"/>
  <c r="E413" i="3"/>
  <c r="F409" i="3"/>
  <c r="G368" i="6" s="1"/>
  <c r="E36" i="3"/>
  <c r="E29" i="3"/>
  <c r="F29" i="3" s="1"/>
  <c r="G117" i="6" s="1"/>
  <c r="E31" i="3"/>
  <c r="E38" i="3"/>
  <c r="E37" i="3"/>
  <c r="E39" i="3"/>
  <c r="E41" i="3" s="1"/>
  <c r="E42" i="3" s="1"/>
  <c r="E43" i="3" s="1"/>
  <c r="E44" i="3" s="1"/>
  <c r="E46" i="3" s="1"/>
  <c r="E47" i="3" s="1"/>
  <c r="E48" i="3" s="1"/>
  <c r="E49" i="3" s="1"/>
  <c r="E51" i="3" s="1"/>
  <c r="E52" i="3" s="1"/>
  <c r="E53" i="3" s="1"/>
  <c r="E54" i="3" s="1"/>
  <c r="E56" i="3" s="1"/>
  <c r="E33" i="3"/>
  <c r="E32" i="3"/>
  <c r="E34" i="3"/>
  <c r="F27" i="3"/>
  <c r="G115" i="6" s="1"/>
  <c r="E135" i="3"/>
  <c r="F130" i="3"/>
  <c r="G214" i="6" s="1"/>
  <c r="F132" i="3"/>
  <c r="G216" i="6" s="1"/>
  <c r="E137" i="3"/>
  <c r="E338" i="3"/>
  <c r="F331" i="3"/>
  <c r="F376" i="3"/>
  <c r="E378" i="3"/>
  <c r="E279" i="3"/>
  <c r="F268" i="3"/>
  <c r="E333" i="3"/>
  <c r="F326" i="3"/>
  <c r="E136" i="3"/>
  <c r="F131" i="3"/>
  <c r="G215" i="6" s="1"/>
  <c r="E259" i="3"/>
  <c r="F248" i="3"/>
  <c r="E410" i="3"/>
  <c r="F406" i="3"/>
  <c r="G365" i="6" s="1"/>
  <c r="E276" i="3"/>
  <c r="F265" i="3"/>
  <c r="E411" i="3"/>
  <c r="F407" i="3"/>
  <c r="G366" i="6" s="1"/>
  <c r="E277" i="3"/>
  <c r="F266" i="3"/>
  <c r="E351" i="3"/>
  <c r="F344" i="3"/>
  <c r="E278" i="3"/>
  <c r="F267" i="3"/>
  <c r="F198" i="3"/>
  <c r="E201" i="3"/>
  <c r="E261" i="3"/>
  <c r="F250" i="3"/>
  <c r="E280" i="3"/>
  <c r="F269" i="3"/>
  <c r="E173" i="3"/>
  <c r="F170" i="3"/>
  <c r="G252" i="6" s="1"/>
  <c r="E282" i="3"/>
  <c r="F271" i="3"/>
  <c r="E251" i="3"/>
  <c r="F240" i="3"/>
  <c r="E242" i="3"/>
  <c r="F231" i="3"/>
  <c r="E334" i="3"/>
  <c r="F327" i="3"/>
  <c r="E342" i="3"/>
  <c r="F335" i="3"/>
  <c r="E37" i="5"/>
  <c r="K32" i="5"/>
  <c r="N32" i="5" s="1"/>
  <c r="E7" i="5"/>
  <c r="K7" i="5" s="1"/>
  <c r="N7" i="5" s="1"/>
  <c r="F8" i="3"/>
  <c r="F174" i="3"/>
  <c r="G256" i="6" s="1"/>
  <c r="E177" i="3"/>
  <c r="F205" i="3"/>
  <c r="G285" i="6" s="1"/>
  <c r="E208" i="3"/>
  <c r="E76" i="3"/>
  <c r="F76" i="3" s="1"/>
  <c r="G162" i="6" s="1"/>
  <c r="F110" i="1"/>
  <c r="G361" i="6" l="1"/>
  <c r="G338" i="6"/>
  <c r="F75" i="3"/>
  <c r="G161" i="6" s="1"/>
  <c r="E57" i="3"/>
  <c r="E61" i="3"/>
  <c r="F11" i="3"/>
  <c r="D6" i="4" s="1"/>
  <c r="G278" i="6"/>
  <c r="E148" i="3"/>
  <c r="F143" i="3"/>
  <c r="G227" i="6" s="1"/>
  <c r="E262" i="3"/>
  <c r="F251" i="3"/>
  <c r="E176" i="3"/>
  <c r="F173" i="3"/>
  <c r="G255" i="6" s="1"/>
  <c r="E289" i="3"/>
  <c r="F278" i="3"/>
  <c r="E288" i="3"/>
  <c r="F277" i="3"/>
  <c r="E270" i="3"/>
  <c r="F259" i="3"/>
  <c r="E340" i="3"/>
  <c r="F333" i="3"/>
  <c r="E253" i="3"/>
  <c r="F242" i="3"/>
  <c r="F201" i="3"/>
  <c r="G281" i="6" s="1"/>
  <c r="E204" i="3"/>
  <c r="F137" i="3"/>
  <c r="G221" i="6" s="1"/>
  <c r="E142" i="3"/>
  <c r="E380" i="3"/>
  <c r="F378" i="3"/>
  <c r="G340" i="6" s="1"/>
  <c r="E272" i="3"/>
  <c r="F261" i="3"/>
  <c r="E287" i="3"/>
  <c r="F276" i="3"/>
  <c r="E140" i="3"/>
  <c r="F135" i="3"/>
  <c r="G219" i="6" s="1"/>
  <c r="E417" i="3"/>
  <c r="F413" i="3"/>
  <c r="G372" i="6" s="1"/>
  <c r="E293" i="3"/>
  <c r="F282" i="3"/>
  <c r="E291" i="3"/>
  <c r="F280" i="3"/>
  <c r="E358" i="3"/>
  <c r="F351" i="3"/>
  <c r="E415" i="3"/>
  <c r="F411" i="3"/>
  <c r="G370" i="6" s="1"/>
  <c r="E414" i="3"/>
  <c r="F410" i="3"/>
  <c r="G369" i="6" s="1"/>
  <c r="E141" i="3"/>
  <c r="F136" i="3"/>
  <c r="G220" i="6" s="1"/>
  <c r="E290" i="3"/>
  <c r="F279" i="3"/>
  <c r="E345" i="3"/>
  <c r="F338" i="3"/>
  <c r="E357" i="3"/>
  <c r="F350" i="3"/>
  <c r="E349" i="3"/>
  <c r="F342" i="3"/>
  <c r="E341" i="3"/>
  <c r="F334" i="3"/>
  <c r="G96" i="6"/>
  <c r="E42" i="5"/>
  <c r="K37" i="5"/>
  <c r="N37" i="5" s="1"/>
  <c r="F208" i="3"/>
  <c r="G288" i="6" s="1"/>
  <c r="E211" i="3"/>
  <c r="E214" i="3" s="1"/>
  <c r="F177" i="3"/>
  <c r="G259" i="6" s="1"/>
  <c r="E180" i="3"/>
  <c r="E79" i="3"/>
  <c r="F78" i="3"/>
  <c r="F31" i="3"/>
  <c r="F417" i="3" l="1"/>
  <c r="E421" i="3"/>
  <c r="F357" i="3"/>
  <c r="F364" i="3" s="1"/>
  <c r="E364" i="3"/>
  <c r="F358" i="3"/>
  <c r="F365" i="3" s="1"/>
  <c r="E365" i="3"/>
  <c r="F290" i="3"/>
  <c r="F301" i="3" s="1"/>
  <c r="E301" i="3"/>
  <c r="F293" i="3"/>
  <c r="F304" i="3" s="1"/>
  <c r="E304" i="3"/>
  <c r="F289" i="3"/>
  <c r="F300" i="3" s="1"/>
  <c r="E300" i="3"/>
  <c r="F291" i="3"/>
  <c r="F302" i="3" s="1"/>
  <c r="E302" i="3"/>
  <c r="F287" i="3"/>
  <c r="F298" i="3" s="1"/>
  <c r="E298" i="3"/>
  <c r="F288" i="3"/>
  <c r="F299" i="3" s="1"/>
  <c r="E299" i="3"/>
  <c r="G164" i="6"/>
  <c r="E58" i="3"/>
  <c r="E62" i="3"/>
  <c r="G119" i="6"/>
  <c r="F148" i="3"/>
  <c r="G232" i="6" s="1"/>
  <c r="E153" i="3"/>
  <c r="E146" i="3"/>
  <c r="F141" i="3"/>
  <c r="G225" i="6" s="1"/>
  <c r="E419" i="3"/>
  <c r="F415" i="3"/>
  <c r="G374" i="6" s="1"/>
  <c r="F380" i="3"/>
  <c r="E382" i="3"/>
  <c r="F142" i="3"/>
  <c r="G226" i="6" s="1"/>
  <c r="E147" i="3"/>
  <c r="E179" i="3"/>
  <c r="F176" i="3"/>
  <c r="E418" i="3"/>
  <c r="F414" i="3"/>
  <c r="G373" i="6" s="1"/>
  <c r="E145" i="3"/>
  <c r="F140" i="3"/>
  <c r="G224" i="6" s="1"/>
  <c r="E283" i="3"/>
  <c r="F272" i="3"/>
  <c r="E264" i="3"/>
  <c r="F253" i="3"/>
  <c r="E281" i="3"/>
  <c r="F270" i="3"/>
  <c r="E352" i="3"/>
  <c r="F345" i="3"/>
  <c r="E347" i="3"/>
  <c r="F340" i="3"/>
  <c r="F204" i="3"/>
  <c r="G284" i="6" s="1"/>
  <c r="E207" i="3"/>
  <c r="E273" i="3"/>
  <c r="F262" i="3"/>
  <c r="E348" i="3"/>
  <c r="F341" i="3"/>
  <c r="E356" i="3"/>
  <c r="F349" i="3"/>
  <c r="E47" i="5"/>
  <c r="K42" i="5"/>
  <c r="N42" i="5" s="1"/>
  <c r="F180" i="3"/>
  <c r="G262" i="6" s="1"/>
  <c r="E183" i="3"/>
  <c r="E186" i="3" s="1"/>
  <c r="E80" i="3"/>
  <c r="F79" i="3"/>
  <c r="G165" i="6" s="1"/>
  <c r="F211" i="3"/>
  <c r="F32" i="3"/>
  <c r="G120" i="6" s="1"/>
  <c r="F418" i="3" l="1"/>
  <c r="E422" i="3"/>
  <c r="F419" i="3"/>
  <c r="F423" i="3" s="1"/>
  <c r="E423" i="3"/>
  <c r="G376" i="6"/>
  <c r="G380" i="6" s="1"/>
  <c r="F421" i="3"/>
  <c r="G342" i="6"/>
  <c r="F356" i="3"/>
  <c r="F363" i="3" s="1"/>
  <c r="E363" i="3"/>
  <c r="G291" i="6"/>
  <c r="G294" i="6" s="1"/>
  <c r="F214" i="3"/>
  <c r="F153" i="3"/>
  <c r="E158" i="3"/>
  <c r="E59" i="3"/>
  <c r="E64" i="3" s="1"/>
  <c r="E63" i="3"/>
  <c r="G378" i="6"/>
  <c r="G382" i="6" s="1"/>
  <c r="G258" i="6"/>
  <c r="E210" i="3"/>
  <c r="F207" i="3"/>
  <c r="G287" i="6" s="1"/>
  <c r="F147" i="3"/>
  <c r="G231" i="6" s="1"/>
  <c r="E152" i="3"/>
  <c r="E157" i="3" s="1"/>
  <c r="E359" i="3"/>
  <c r="F352" i="3"/>
  <c r="E275" i="3"/>
  <c r="F264" i="3"/>
  <c r="E150" i="3"/>
  <c r="F145" i="3"/>
  <c r="G229" i="6" s="1"/>
  <c r="F179" i="3"/>
  <c r="G261" i="6" s="1"/>
  <c r="E182" i="3"/>
  <c r="E284" i="3"/>
  <c r="F273" i="3"/>
  <c r="F382" i="3"/>
  <c r="E384" i="3"/>
  <c r="E354" i="3"/>
  <c r="F347" i="3"/>
  <c r="E292" i="3"/>
  <c r="F281" i="3"/>
  <c r="E294" i="3"/>
  <c r="F283" i="3"/>
  <c r="F146" i="3"/>
  <c r="G230" i="6" s="1"/>
  <c r="E151" i="3"/>
  <c r="E355" i="3"/>
  <c r="F348" i="3"/>
  <c r="E52" i="5"/>
  <c r="K47" i="5"/>
  <c r="N47" i="5" s="1"/>
  <c r="F183" i="3"/>
  <c r="F80" i="3"/>
  <c r="G166" i="6" s="1"/>
  <c r="E83" i="3"/>
  <c r="E81" i="3"/>
  <c r="F81" i="3" s="1"/>
  <c r="G167" i="6" s="1"/>
  <c r="F33" i="3"/>
  <c r="G377" i="6" l="1"/>
  <c r="G381" i="6" s="1"/>
  <c r="F422" i="3"/>
  <c r="F426" i="3" s="1"/>
  <c r="D17" i="4" s="1"/>
  <c r="F384" i="3"/>
  <c r="E386" i="3"/>
  <c r="F355" i="3"/>
  <c r="F362" i="3" s="1"/>
  <c r="E362" i="3"/>
  <c r="F354" i="3"/>
  <c r="F361" i="3" s="1"/>
  <c r="E361" i="3"/>
  <c r="F359" i="3"/>
  <c r="F366" i="3" s="1"/>
  <c r="E366" i="3"/>
  <c r="F294" i="3"/>
  <c r="F305" i="3" s="1"/>
  <c r="E305" i="3"/>
  <c r="F292" i="3"/>
  <c r="F303" i="3" s="1"/>
  <c r="E303" i="3"/>
  <c r="F210" i="3"/>
  <c r="E213" i="3"/>
  <c r="G265" i="6"/>
  <c r="G268" i="6" s="1"/>
  <c r="F186" i="3"/>
  <c r="F182" i="3"/>
  <c r="E185" i="3"/>
  <c r="G237" i="6"/>
  <c r="G242" i="6" s="1"/>
  <c r="F158" i="3"/>
  <c r="F150" i="3"/>
  <c r="E155" i="3"/>
  <c r="F151" i="3"/>
  <c r="E156" i="3"/>
  <c r="G121" i="6"/>
  <c r="E295" i="3"/>
  <c r="F284" i="3"/>
  <c r="G344" i="6"/>
  <c r="F152" i="3"/>
  <c r="E286" i="3"/>
  <c r="F275" i="3"/>
  <c r="E57" i="5"/>
  <c r="E60" i="5" s="1"/>
  <c r="K60" i="5" s="1"/>
  <c r="N60" i="5" s="1"/>
  <c r="K52" i="5"/>
  <c r="N52" i="5" s="1"/>
  <c r="E84" i="3"/>
  <c r="F83" i="3"/>
  <c r="G169" i="6" s="1"/>
  <c r="F34" i="3"/>
  <c r="G346" i="6" l="1"/>
  <c r="G348" i="6" s="1"/>
  <c r="F386" i="3"/>
  <c r="F390" i="3" s="1"/>
  <c r="D16" i="4" s="1"/>
  <c r="F369" i="3"/>
  <c r="D15" i="4" s="1"/>
  <c r="F286" i="3"/>
  <c r="F297" i="3" s="1"/>
  <c r="E297" i="3"/>
  <c r="F295" i="3"/>
  <c r="F306" i="3" s="1"/>
  <c r="E306" i="3"/>
  <c r="G290" i="6"/>
  <c r="G293" i="6" s="1"/>
  <c r="F213" i="3"/>
  <c r="F217" i="3" s="1"/>
  <c r="D13" i="4" s="1"/>
  <c r="G264" i="6"/>
  <c r="G267" i="6" s="1"/>
  <c r="F185" i="3"/>
  <c r="F189" i="3" s="1"/>
  <c r="D12" i="4" s="1"/>
  <c r="G235" i="6"/>
  <c r="G240" i="6" s="1"/>
  <c r="F156" i="3"/>
  <c r="G236" i="6"/>
  <c r="G241" i="6" s="1"/>
  <c r="F157" i="3"/>
  <c r="G234" i="6"/>
  <c r="G239" i="6" s="1"/>
  <c r="F155" i="3"/>
  <c r="G122" i="6"/>
  <c r="K57" i="5"/>
  <c r="N57" i="5" s="1"/>
  <c r="E85" i="3"/>
  <c r="F84" i="3"/>
  <c r="G170" i="6" s="1"/>
  <c r="F36" i="3"/>
  <c r="F309" i="3" l="1"/>
  <c r="D14" i="4" s="1"/>
  <c r="F161" i="3"/>
  <c r="D11" i="4" s="1"/>
  <c r="G124" i="6"/>
  <c r="F85" i="3"/>
  <c r="E88" i="3"/>
  <c r="E86" i="3"/>
  <c r="F86" i="3" s="1"/>
  <c r="G172" i="6" s="1"/>
  <c r="F37" i="3"/>
  <c r="G125" i="6" s="1"/>
  <c r="G171" i="6" l="1"/>
  <c r="F88" i="3"/>
  <c r="G174" i="6" s="1"/>
  <c r="E89" i="3"/>
  <c r="F38" i="3"/>
  <c r="G126" i="6" s="1"/>
  <c r="E90" i="3" l="1"/>
  <c r="F89" i="3"/>
  <c r="G175" i="6" s="1"/>
  <c r="F39" i="3"/>
  <c r="G127" i="6" s="1"/>
  <c r="E91" i="3" l="1"/>
  <c r="F91" i="3" s="1"/>
  <c r="G177" i="6" s="1"/>
  <c r="F90" i="3"/>
  <c r="E93" i="3"/>
  <c r="F41" i="3"/>
  <c r="G129" i="6" s="1"/>
  <c r="G176" i="6" l="1"/>
  <c r="E94" i="3"/>
  <c r="F93" i="3"/>
  <c r="G179" i="6" s="1"/>
  <c r="F42" i="3"/>
  <c r="G130" i="6" s="1"/>
  <c r="E95" i="3" l="1"/>
  <c r="F94" i="3"/>
  <c r="G180" i="6" s="1"/>
  <c r="F43" i="3"/>
  <c r="G131" i="6" s="1"/>
  <c r="F95" i="3" l="1"/>
  <c r="G181" i="6" s="1"/>
  <c r="E98" i="3"/>
  <c r="E96" i="3"/>
  <c r="F96" i="3" s="1"/>
  <c r="G182" i="6" s="1"/>
  <c r="F44" i="3"/>
  <c r="G132" i="6" s="1"/>
  <c r="F98" i="3" l="1"/>
  <c r="G184" i="6" s="1"/>
  <c r="E99" i="3"/>
  <c r="F46" i="3"/>
  <c r="G134" i="6" s="1"/>
  <c r="F99" i="3" l="1"/>
  <c r="G185" i="6" s="1"/>
  <c r="E100" i="3"/>
  <c r="F47" i="3"/>
  <c r="G135" i="6" s="1"/>
  <c r="E103" i="3" l="1"/>
  <c r="E108" i="3" s="1"/>
  <c r="F100" i="3"/>
  <c r="G186" i="6" s="1"/>
  <c r="E101" i="3"/>
  <c r="F101" i="3" s="1"/>
  <c r="G187" i="6" s="1"/>
  <c r="F48" i="3"/>
  <c r="G136" i="6" s="1"/>
  <c r="E104" i="3" l="1"/>
  <c r="E109" i="3" s="1"/>
  <c r="F103" i="3"/>
  <c r="F49" i="3"/>
  <c r="G137" i="6" s="1"/>
  <c r="G189" i="6" l="1"/>
  <c r="G194" i="6" s="1"/>
  <c r="F108" i="3"/>
  <c r="E105" i="3"/>
  <c r="E110" i="3" s="1"/>
  <c r="F104" i="3"/>
  <c r="F51" i="3"/>
  <c r="G139" i="6" s="1"/>
  <c r="G190" i="6" l="1"/>
  <c r="G195" i="6" s="1"/>
  <c r="F109" i="3"/>
  <c r="F105" i="3"/>
  <c r="E106" i="3"/>
  <c r="E111" i="3" s="1"/>
  <c r="F52" i="3"/>
  <c r="G140" i="6" s="1"/>
  <c r="G191" i="6" l="1"/>
  <c r="G196" i="6" s="1"/>
  <c r="F110" i="3"/>
  <c r="F106" i="3"/>
  <c r="F111" i="3" s="1"/>
  <c r="F53" i="3"/>
  <c r="G141" i="6" s="1"/>
  <c r="F114" i="3" l="1"/>
  <c r="D10" i="4" s="1"/>
  <c r="D19" i="4" s="1"/>
  <c r="G192" i="6"/>
  <c r="G197" i="6" s="1"/>
  <c r="F54" i="3"/>
  <c r="G142" i="6" s="1"/>
  <c r="F56" i="3" l="1"/>
  <c r="F61" i="3" s="1"/>
  <c r="G144" i="6" l="1"/>
  <c r="F57" i="3"/>
  <c r="G149" i="6" l="1"/>
  <c r="G145" i="6"/>
  <c r="G150" i="6" s="1"/>
  <c r="F62" i="3"/>
  <c r="F58" i="3"/>
  <c r="F63" i="3" s="1"/>
  <c r="G146" i="6" l="1"/>
  <c r="F59" i="3"/>
  <c r="G151" i="6" l="1"/>
  <c r="F64" i="3"/>
  <c r="F67" i="3" s="1"/>
  <c r="D9" i="4" s="1"/>
  <c r="G147" i="6"/>
  <c r="G152" i="6" l="1"/>
  <c r="G400" i="6" s="1"/>
  <c r="H387" i="6" l="1"/>
  <c r="H391" i="6"/>
  <c r="AO391" i="6" s="1"/>
  <c r="H399" i="6"/>
  <c r="H395" i="6"/>
  <c r="H385" i="6"/>
  <c r="AD385" i="6" s="1"/>
  <c r="H389" i="6"/>
  <c r="H393" i="6"/>
  <c r="AS393" i="6" s="1"/>
  <c r="H397" i="6"/>
  <c r="AZ397" i="6" s="1"/>
  <c r="H382" i="6"/>
  <c r="BG382" i="6" s="1"/>
  <c r="H348" i="6"/>
  <c r="H380" i="6"/>
  <c r="BF380" i="6" s="1"/>
  <c r="H381" i="6"/>
  <c r="BG381" i="6" s="1"/>
  <c r="H312" i="6"/>
  <c r="BC312" i="6" s="1"/>
  <c r="H330" i="6"/>
  <c r="BC330" i="6" s="1"/>
  <c r="H294" i="6"/>
  <c r="BD294" i="6" s="1"/>
  <c r="H293" i="6"/>
  <c r="H267" i="6"/>
  <c r="BB267" i="6" s="1"/>
  <c r="H268" i="6"/>
  <c r="BB268" i="6" s="1"/>
  <c r="H194" i="6"/>
  <c r="H195" i="6"/>
  <c r="H196" i="6"/>
  <c r="H197" i="6"/>
  <c r="H150" i="6"/>
  <c r="H149" i="6"/>
  <c r="AQ149" i="6" s="1"/>
  <c r="H151" i="6"/>
  <c r="H240" i="6"/>
  <c r="AR240" i="6" s="1"/>
  <c r="H175" i="6"/>
  <c r="H212" i="6"/>
  <c r="V212" i="6" s="1"/>
  <c r="H119" i="6"/>
  <c r="V119" i="6" s="1"/>
  <c r="H108" i="6"/>
  <c r="O108" i="6" s="1"/>
  <c r="H258" i="6"/>
  <c r="H358" i="6"/>
  <c r="AM358" i="6" s="1"/>
  <c r="H179" i="6"/>
  <c r="H246" i="6"/>
  <c r="H127" i="6"/>
  <c r="Z127" i="6" s="1"/>
  <c r="H278" i="6"/>
  <c r="AL278" i="6" s="1"/>
  <c r="H373" i="6"/>
  <c r="H318" i="6"/>
  <c r="H298" i="6"/>
  <c r="AC298" i="6" s="1"/>
  <c r="H222" i="6"/>
  <c r="AC222" i="6" s="1"/>
  <c r="H288" i="6"/>
  <c r="AW288" i="6" s="1"/>
  <c r="H122" i="6"/>
  <c r="V122" i="6" s="1"/>
  <c r="H132" i="6"/>
  <c r="AC132" i="6" s="1"/>
  <c r="H142" i="6"/>
  <c r="AK142" i="6" s="1"/>
  <c r="H378" i="6"/>
  <c r="BE378" i="6" s="1"/>
  <c r="H377" i="6"/>
  <c r="H316" i="6"/>
  <c r="AD316" i="6" s="1"/>
  <c r="H252" i="6"/>
  <c r="AJ252" i="6" s="1"/>
  <c r="H161" i="6"/>
  <c r="H265" i="6"/>
  <c r="AX265" i="6" s="1"/>
  <c r="H180" i="6"/>
  <c r="H191" i="6"/>
  <c r="H326" i="6"/>
  <c r="AV326" i="6" s="1"/>
  <c r="H130" i="6"/>
  <c r="H284" i="6"/>
  <c r="H211" i="6"/>
  <c r="V211" i="6" s="1"/>
  <c r="H354" i="6"/>
  <c r="AI354" i="6" s="1"/>
  <c r="H169" i="6"/>
  <c r="H259" i="6"/>
  <c r="AQ259" i="6" s="1"/>
  <c r="H220" i="6"/>
  <c r="AC220" i="6" s="1"/>
  <c r="H344" i="6"/>
  <c r="H273" i="6"/>
  <c r="AD273" i="6" s="1"/>
  <c r="H224" i="6"/>
  <c r="AF224" i="6" s="1"/>
  <c r="H353" i="6"/>
  <c r="H342" i="6"/>
  <c r="H272" i="6"/>
  <c r="H104" i="6"/>
  <c r="J104" i="6" s="1"/>
  <c r="H369" i="6"/>
  <c r="AX369" i="6" s="1"/>
  <c r="H366" i="6"/>
  <c r="AT366" i="6" s="1"/>
  <c r="H241" i="6"/>
  <c r="AR241" i="6" s="1"/>
  <c r="H262" i="6"/>
  <c r="AU262" i="6" s="1"/>
  <c r="H141" i="6"/>
  <c r="AK141" i="6" s="1"/>
  <c r="H116" i="6"/>
  <c r="H190" i="6"/>
  <c r="H160" i="6"/>
  <c r="H368" i="6"/>
  <c r="H291" i="6"/>
  <c r="AZ291" i="6" s="1"/>
  <c r="H360" i="6"/>
  <c r="H166" i="6"/>
  <c r="W166" i="6" s="1"/>
  <c r="H156" i="6"/>
  <c r="H365" i="6"/>
  <c r="H234" i="6"/>
  <c r="AM234" i="6" s="1"/>
  <c r="H217" i="6"/>
  <c r="Y217" i="6" s="1"/>
  <c r="H226" i="6"/>
  <c r="AG226" i="6" s="1"/>
  <c r="H236" i="6"/>
  <c r="AN236" i="6" s="1"/>
  <c r="H125" i="6"/>
  <c r="Z125" i="6" s="1"/>
  <c r="H185" i="6"/>
  <c r="H147" i="6"/>
  <c r="AN147" i="6" s="1"/>
  <c r="H362" i="6"/>
  <c r="AQ362" i="6" s="1"/>
  <c r="H209" i="6"/>
  <c r="U209" i="6" s="1"/>
  <c r="H200" i="6"/>
  <c r="N200" i="6" s="1"/>
  <c r="H282" i="6"/>
  <c r="AP282" i="6" s="1"/>
  <c r="H287" i="6"/>
  <c r="AW287" i="6" s="1"/>
  <c r="H124" i="6"/>
  <c r="Y124" i="6" s="1"/>
  <c r="H184" i="6"/>
  <c r="H144" i="6"/>
  <c r="H145" i="6"/>
  <c r="H170" i="6"/>
  <c r="H253" i="6"/>
  <c r="AJ253" i="6" s="1"/>
  <c r="H102" i="6"/>
  <c r="J102" i="6" s="1"/>
  <c r="H242" i="6"/>
  <c r="AR242" i="6" s="1"/>
  <c r="H146" i="6"/>
  <c r="H232" i="6"/>
  <c r="H181" i="6"/>
  <c r="H111" i="6"/>
  <c r="H182" i="6"/>
  <c r="H157" i="6"/>
  <c r="H320" i="6"/>
  <c r="AK320" i="6" s="1"/>
  <c r="H256" i="6"/>
  <c r="H192" i="6"/>
  <c r="H96" i="6"/>
  <c r="I96" i="6" s="1"/>
  <c r="H334" i="6"/>
  <c r="H372" i="6"/>
  <c r="BA372" i="6" s="1"/>
  <c r="H204" i="6"/>
  <c r="Q204" i="6" s="1"/>
  <c r="H210" i="6"/>
  <c r="U210" i="6" s="1"/>
  <c r="H231" i="6"/>
  <c r="H290" i="6"/>
  <c r="H129" i="6"/>
  <c r="H137" i="6"/>
  <c r="AG137" i="6" s="1"/>
  <c r="H346" i="6"/>
  <c r="H324" i="6"/>
  <c r="AS324" i="6" s="1"/>
  <c r="H95" i="6"/>
  <c r="H114" i="6"/>
  <c r="Q114" i="6" s="1"/>
  <c r="H227" i="6"/>
  <c r="AG227" i="6" s="1"/>
  <c r="H230" i="6"/>
  <c r="AJ230" i="6" s="1"/>
  <c r="H126" i="6"/>
  <c r="Z126" i="6" s="1"/>
  <c r="H186" i="6"/>
  <c r="H107" i="6"/>
  <c r="H139" i="6"/>
  <c r="AJ139" i="6" s="1"/>
  <c r="H165" i="6"/>
  <c r="W165" i="6" s="1"/>
  <c r="H279" i="6"/>
  <c r="AL279" i="6" s="1"/>
  <c r="H336" i="6"/>
  <c r="H174" i="6"/>
  <c r="H120" i="6"/>
  <c r="H162" i="6"/>
  <c r="H255" i="6"/>
  <c r="H216" i="6"/>
  <c r="Y216" i="6" s="1"/>
  <c r="H207" i="6"/>
  <c r="R207" i="6" s="1"/>
  <c r="H376" i="6"/>
  <c r="BE376" i="6" s="1"/>
  <c r="H300" i="6"/>
  <c r="AG300" i="6" s="1"/>
  <c r="H155" i="6"/>
  <c r="H205" i="6"/>
  <c r="R205" i="6" s="1"/>
  <c r="H229" i="6"/>
  <c r="AJ229" i="6" s="1"/>
  <c r="H322" i="6"/>
  <c r="AO322" i="6" s="1"/>
  <c r="H239" i="6"/>
  <c r="AQ239" i="6" s="1"/>
  <c r="H136" i="6"/>
  <c r="H115" i="6"/>
  <c r="H172" i="6"/>
  <c r="AA172" i="6" s="1"/>
  <c r="H219" i="6"/>
  <c r="AB219" i="6" s="1"/>
  <c r="H167" i="6"/>
  <c r="H201" i="6"/>
  <c r="N201" i="6" s="1"/>
  <c r="H187" i="6"/>
  <c r="H250" i="6"/>
  <c r="AF250" i="6" s="1"/>
  <c r="H135" i="6"/>
  <c r="H98" i="6"/>
  <c r="I98" i="6" s="1"/>
  <c r="H328" i="6"/>
  <c r="AZ328" i="6" s="1"/>
  <c r="H370" i="6"/>
  <c r="AX370" i="6" s="1"/>
  <c r="H206" i="6"/>
  <c r="R206" i="6" s="1"/>
  <c r="H159" i="6"/>
  <c r="H285" i="6"/>
  <c r="AS285" i="6" s="1"/>
  <c r="H264" i="6"/>
  <c r="H131" i="6"/>
  <c r="H140" i="6"/>
  <c r="H310" i="6"/>
  <c r="AY310" i="6" s="1"/>
  <c r="H361" i="6"/>
  <c r="AQ361" i="6" s="1"/>
  <c r="H101" i="6"/>
  <c r="H247" i="6"/>
  <c r="H225" i="6"/>
  <c r="H235" i="6"/>
  <c r="AN235" i="6" s="1"/>
  <c r="H176" i="6"/>
  <c r="H189" i="6"/>
  <c r="H374" i="6"/>
  <c r="BB374" i="6" s="1"/>
  <c r="H134" i="6"/>
  <c r="AF134" i="6" s="1"/>
  <c r="H261" i="6"/>
  <c r="AU261" i="6" s="1"/>
  <c r="H276" i="6"/>
  <c r="AH276" i="6" s="1"/>
  <c r="H302" i="6"/>
  <c r="AK302" i="6" s="1"/>
  <c r="H171" i="6"/>
  <c r="H164" i="6"/>
  <c r="H117" i="6"/>
  <c r="R117" i="6" s="1"/>
  <c r="H215" i="6"/>
  <c r="Y215" i="6" s="1"/>
  <c r="H103" i="6"/>
  <c r="J103" i="6" s="1"/>
  <c r="H97" i="6"/>
  <c r="I97" i="6" s="1"/>
  <c r="H352" i="6"/>
  <c r="AI352" i="6" s="1"/>
  <c r="H221" i="6"/>
  <c r="AC221" i="6" s="1"/>
  <c r="H275" i="6"/>
  <c r="AH275" i="6" s="1"/>
  <c r="H281" i="6"/>
  <c r="AP281" i="6" s="1"/>
  <c r="H304" i="6"/>
  <c r="H214" i="6"/>
  <c r="Y214" i="6" s="1"/>
  <c r="H308" i="6"/>
  <c r="AV308" i="6" s="1"/>
  <c r="H177" i="6"/>
  <c r="H249" i="6"/>
  <c r="H112" i="6"/>
  <c r="H356" i="6"/>
  <c r="H121" i="6"/>
  <c r="V121" i="6" s="1"/>
  <c r="H340" i="6"/>
  <c r="H202" i="6"/>
  <c r="H364" i="6"/>
  <c r="AT364" i="6" s="1"/>
  <c r="H237" i="6"/>
  <c r="AN237" i="6" s="1"/>
  <c r="H357" i="6"/>
  <c r="AM357" i="6" s="1"/>
  <c r="H338" i="6"/>
  <c r="AJ338" i="6" s="1"/>
  <c r="H306" i="6"/>
  <c r="AR306" i="6" s="1"/>
  <c r="H152" i="6"/>
  <c r="AR152" i="6" s="1"/>
  <c r="AR342" i="6" l="1"/>
  <c r="AQ342" i="6"/>
  <c r="AU344" i="6"/>
  <c r="AV344" i="6"/>
  <c r="BA373" i="6"/>
  <c r="BB373" i="6"/>
  <c r="AM255" i="6"/>
  <c r="AN255" i="6"/>
  <c r="AY346" i="6"/>
  <c r="AX346" i="6"/>
  <c r="AI353" i="6"/>
  <c r="AJ353" i="6"/>
  <c r="BD293" i="6"/>
  <c r="BE293" i="6"/>
  <c r="BG400" i="6"/>
  <c r="AW395" i="6"/>
  <c r="AV395" i="6"/>
  <c r="AV400" i="6" s="1"/>
  <c r="AM340" i="6"/>
  <c r="AN340" i="6"/>
  <c r="AG249" i="6"/>
  <c r="AF249" i="6"/>
  <c r="AN304" i="6"/>
  <c r="AO304" i="6"/>
  <c r="AC247" i="6"/>
  <c r="AB247" i="6"/>
  <c r="AS284" i="6"/>
  <c r="AT284" i="6"/>
  <c r="AQ258" i="6"/>
  <c r="AR258" i="6"/>
  <c r="BC399" i="6"/>
  <c r="BD399" i="6"/>
  <c r="AY264" i="6"/>
  <c r="AX264" i="6"/>
  <c r="BA290" i="6"/>
  <c r="AZ290" i="6"/>
  <c r="AZ400" i="6" s="1"/>
  <c r="AN256" i="6"/>
  <c r="AM256" i="6"/>
  <c r="AT365" i="6"/>
  <c r="AU365" i="6"/>
  <c r="AF336" i="6"/>
  <c r="AG336" i="6"/>
  <c r="AW368" i="6"/>
  <c r="AX368" i="6"/>
  <c r="Y400" i="6"/>
  <c r="Z400" i="6"/>
  <c r="AQ360" i="6"/>
  <c r="AP360" i="6"/>
  <c r="AE272" i="6"/>
  <c r="AD272" i="6"/>
  <c r="BE377" i="6"/>
  <c r="BF377" i="6"/>
  <c r="BF400" i="6" s="1"/>
  <c r="AC246" i="6"/>
  <c r="AB246" i="6"/>
  <c r="AK389" i="6"/>
  <c r="AL389" i="6"/>
  <c r="AG387" i="6"/>
  <c r="AH387" i="6"/>
  <c r="AB334" i="6"/>
  <c r="AC334" i="6"/>
  <c r="AM187" i="6"/>
  <c r="AL187" i="6"/>
  <c r="AL140" i="6"/>
  <c r="AK140" i="6"/>
  <c r="T159" i="6"/>
  <c r="S159" i="6"/>
  <c r="S115" i="6"/>
  <c r="R115" i="6"/>
  <c r="S162" i="6"/>
  <c r="T162" i="6"/>
  <c r="AM186" i="6"/>
  <c r="AL186" i="6"/>
  <c r="AK232" i="6"/>
  <c r="AJ232" i="6"/>
  <c r="AM184" i="6"/>
  <c r="AL184" i="6"/>
  <c r="AM185" i="6"/>
  <c r="AL185" i="6"/>
  <c r="S160" i="6"/>
  <c r="U160" i="6"/>
  <c r="U161" i="6"/>
  <c r="S161" i="6"/>
  <c r="AJ180" i="6"/>
  <c r="AI180" i="6"/>
  <c r="AH180" i="6"/>
  <c r="AF175" i="6"/>
  <c r="AD175" i="6"/>
  <c r="AS150" i="6"/>
  <c r="AR150" i="6"/>
  <c r="AT194" i="6"/>
  <c r="AS194" i="6"/>
  <c r="AB171" i="6"/>
  <c r="AA171" i="6"/>
  <c r="AD174" i="6"/>
  <c r="AF174" i="6"/>
  <c r="AE174" i="6"/>
  <c r="R116" i="6"/>
  <c r="S116" i="6"/>
  <c r="AI179" i="6"/>
  <c r="AH179" i="6"/>
  <c r="AS151" i="6"/>
  <c r="AR151" i="6"/>
  <c r="AS196" i="6"/>
  <c r="AU196" i="6"/>
  <c r="AT196" i="6"/>
  <c r="AF225" i="6"/>
  <c r="AG225" i="6"/>
  <c r="AJ231" i="6"/>
  <c r="AJ400" i="6" s="1"/>
  <c r="AK231" i="6"/>
  <c r="AH181" i="6"/>
  <c r="AJ181" i="6"/>
  <c r="AI181" i="6"/>
  <c r="AN144" i="6"/>
  <c r="AM144" i="6"/>
  <c r="AU195" i="6"/>
  <c r="AT195" i="6"/>
  <c r="AS195" i="6"/>
  <c r="AE177" i="6"/>
  <c r="AD177" i="6"/>
  <c r="W164" i="6"/>
  <c r="X164" i="6"/>
  <c r="AD176" i="6"/>
  <c r="AF176" i="6"/>
  <c r="AD131" i="6"/>
  <c r="AC131" i="6"/>
  <c r="AH135" i="6"/>
  <c r="AG135" i="6"/>
  <c r="X167" i="6"/>
  <c r="W167" i="6"/>
  <c r="AH136" i="6"/>
  <c r="AG136" i="6"/>
  <c r="W120" i="6"/>
  <c r="V120" i="6"/>
  <c r="V400" i="6" s="1"/>
  <c r="AC129" i="6"/>
  <c r="AB129" i="6"/>
  <c r="AI182" i="6"/>
  <c r="AH182" i="6"/>
  <c r="AB170" i="6"/>
  <c r="AA170" i="6"/>
  <c r="AB169" i="6"/>
  <c r="AA169" i="6"/>
  <c r="AC130" i="6"/>
  <c r="AD130" i="6"/>
  <c r="AT197" i="6"/>
  <c r="AS197" i="6"/>
  <c r="H400" i="6"/>
  <c r="BB348" i="6"/>
  <c r="BB400" i="6" s="1"/>
  <c r="BC348" i="6"/>
  <c r="BC400" i="6" s="1"/>
  <c r="AE176" i="6"/>
  <c r="AP190" i="6"/>
  <c r="AO190" i="6"/>
  <c r="AQ190" i="6"/>
  <c r="AQ400" i="6" s="1"/>
  <c r="O155" i="6"/>
  <c r="P155" i="6"/>
  <c r="Q155" i="6"/>
  <c r="O202" i="6"/>
  <c r="N202" i="6"/>
  <c r="N112" i="6"/>
  <c r="M112" i="6"/>
  <c r="M107" i="6"/>
  <c r="L107" i="6"/>
  <c r="P156" i="6"/>
  <c r="O156" i="6"/>
  <c r="AP191" i="6"/>
  <c r="AO191" i="6"/>
  <c r="AQ191" i="6"/>
  <c r="K101" i="6"/>
  <c r="K400" i="6" s="1"/>
  <c r="L101" i="6"/>
  <c r="J101" i="6"/>
  <c r="J400" i="6" s="1"/>
  <c r="X165" i="6"/>
  <c r="I95" i="6"/>
  <c r="I400" i="6" s="1"/>
  <c r="I401" i="6" s="1"/>
  <c r="AP192" i="6"/>
  <c r="AO192" i="6"/>
  <c r="AN146" i="6"/>
  <c r="AO146" i="6"/>
  <c r="AH318" i="6"/>
  <c r="AG318" i="6"/>
  <c r="AM356" i="6"/>
  <c r="AL356" i="6"/>
  <c r="M111" i="6"/>
  <c r="N111" i="6"/>
  <c r="N400" i="6" s="1"/>
  <c r="AO145" i="6"/>
  <c r="AN145" i="6"/>
  <c r="T161" i="6"/>
  <c r="AO189" i="6"/>
  <c r="AQ189" i="6"/>
  <c r="AP189" i="6"/>
  <c r="Q157" i="6"/>
  <c r="O157" i="6"/>
  <c r="P157" i="6"/>
  <c r="X166" i="6"/>
  <c r="T160" i="6"/>
  <c r="AE175" i="6"/>
  <c r="L400" i="6" l="1"/>
  <c r="W400" i="6"/>
  <c r="AE400" i="6"/>
  <c r="AS400" i="6"/>
  <c r="AK400" i="6"/>
  <c r="U400" i="6"/>
  <c r="R400" i="6"/>
  <c r="Q400" i="6"/>
  <c r="AW400" i="6"/>
  <c r="BA400" i="6"/>
  <c r="O400" i="6"/>
  <c r="AR400" i="6"/>
  <c r="AF400" i="6"/>
  <c r="M400" i="6"/>
  <c r="AP400" i="6"/>
  <c r="AD400" i="6"/>
  <c r="AB400" i="6"/>
  <c r="AU400" i="6"/>
  <c r="S400" i="6"/>
  <c r="AL400" i="6"/>
  <c r="AX400" i="6"/>
  <c r="AO400" i="6"/>
  <c r="P400" i="6"/>
  <c r="AC400" i="6"/>
  <c r="AH400" i="6"/>
  <c r="AM400" i="6"/>
  <c r="AT400" i="6"/>
  <c r="AY400" i="6"/>
  <c r="BE400" i="6"/>
  <c r="AG400" i="6"/>
  <c r="AI400" i="6"/>
  <c r="AA400" i="6"/>
  <c r="X400" i="6"/>
  <c r="AN400" i="6"/>
  <c r="T400" i="6"/>
  <c r="BD400" i="6"/>
  <c r="J401" i="6"/>
  <c r="K401" i="6" s="1"/>
  <c r="L401" i="6" s="1"/>
  <c r="M401" i="6" l="1"/>
  <c r="N401" i="6" s="1"/>
  <c r="O401" i="6" s="1"/>
  <c r="P401" i="6" s="1"/>
  <c r="Q401" i="6" s="1"/>
  <c r="R401" i="6" s="1"/>
  <c r="S401" i="6" s="1"/>
  <c r="T401" i="6" s="1"/>
  <c r="U401" i="6" s="1"/>
  <c r="V401" i="6" s="1"/>
  <c r="W401" i="6" s="1"/>
  <c r="X401" i="6" s="1"/>
  <c r="Y401" i="6" s="1"/>
  <c r="Z401" i="6" s="1"/>
  <c r="AA401" i="6" s="1"/>
  <c r="AB401" i="6" s="1"/>
  <c r="AC401" i="6" s="1"/>
  <c r="AD401" i="6" s="1"/>
  <c r="AE401" i="6" s="1"/>
  <c r="AF401" i="6" s="1"/>
  <c r="AG401" i="6" s="1"/>
  <c r="AH401" i="6" s="1"/>
  <c r="AI401" i="6" s="1"/>
  <c r="AJ401" i="6" s="1"/>
  <c r="AK401" i="6" s="1"/>
  <c r="AL401" i="6" s="1"/>
  <c r="AM401" i="6" s="1"/>
  <c r="AN401" i="6" s="1"/>
  <c r="AO401" i="6" s="1"/>
  <c r="AP401" i="6" s="1"/>
  <c r="AQ401" i="6" s="1"/>
  <c r="AR401" i="6" s="1"/>
  <c r="AS401" i="6" s="1"/>
  <c r="AT401" i="6" s="1"/>
  <c r="AU401" i="6" s="1"/>
  <c r="AV401" i="6" s="1"/>
  <c r="AW401" i="6" s="1"/>
  <c r="AX401" i="6" s="1"/>
  <c r="AY401" i="6" s="1"/>
  <c r="AZ401" i="6" s="1"/>
  <c r="BA401" i="6" s="1"/>
  <c r="BB401" i="6" s="1"/>
  <c r="BC401" i="6" s="1"/>
  <c r="BD401" i="6" s="1"/>
  <c r="BE401" i="6" s="1"/>
  <c r="BF401" i="6" s="1"/>
  <c r="BG401" i="6" s="1"/>
</calcChain>
</file>

<file path=xl/comments1.xml><?xml version="1.0" encoding="utf-8"?>
<comments xmlns="http://schemas.openxmlformats.org/spreadsheetml/2006/main">
  <authors>
    <author>Author</author>
  </authors>
  <commentList>
    <comment ref="A2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<sst xmlns="http://schemas.openxmlformats.org/spreadsheetml/2006/main" count="4388" uniqueCount="428">
  <si>
    <t>No.</t>
  </si>
  <si>
    <t>Uraian Pekejaan</t>
  </si>
  <si>
    <t>Perhitungan</t>
  </si>
  <si>
    <t>Jumlah</t>
  </si>
  <si>
    <t>Total</t>
  </si>
  <si>
    <t>Satuan</t>
  </si>
  <si>
    <t>Pek. Pembersihan</t>
  </si>
  <si>
    <t>Panjang</t>
  </si>
  <si>
    <t>Lebar</t>
  </si>
  <si>
    <t>Luas</t>
  </si>
  <si>
    <t>Pek. Pemagaran</t>
  </si>
  <si>
    <t>Pek. Direksi Keet</t>
  </si>
  <si>
    <t>m2</t>
  </si>
  <si>
    <t>Pek. Pengeboran Tanah untuk Pondasi</t>
  </si>
  <si>
    <t>Pek. Galian Sloof</t>
  </si>
  <si>
    <t>Pek. Urugan pasir</t>
  </si>
  <si>
    <t>Pek. Urugan Tanah bawah lantai</t>
  </si>
  <si>
    <t>lebar</t>
  </si>
  <si>
    <t>Tinggi</t>
  </si>
  <si>
    <t>Volume</t>
  </si>
  <si>
    <t>m3</t>
  </si>
  <si>
    <t>Bore Pile</t>
  </si>
  <si>
    <t>Panjang Total</t>
  </si>
  <si>
    <t>Pile Cap</t>
  </si>
  <si>
    <t>panjang</t>
  </si>
  <si>
    <t>tinggi</t>
  </si>
  <si>
    <t>Lantai kerja</t>
  </si>
  <si>
    <t>Sloof</t>
  </si>
  <si>
    <t>Kolom</t>
  </si>
  <si>
    <t>Balok</t>
  </si>
  <si>
    <t>Ukuran 275x500</t>
  </si>
  <si>
    <t>Ukuran 400x250</t>
  </si>
  <si>
    <t>Tangga</t>
  </si>
  <si>
    <t>optride</t>
  </si>
  <si>
    <t>Jumlah anak tangga</t>
  </si>
  <si>
    <t>Pelat tangga</t>
  </si>
  <si>
    <t>Pelat Bordes</t>
  </si>
  <si>
    <t>Pelat Lantai &amp; Atap</t>
  </si>
  <si>
    <t>Tebal</t>
  </si>
  <si>
    <t>pilecap</t>
  </si>
  <si>
    <t>Pekerjaan Bowplank</t>
  </si>
  <si>
    <t>Melintang</t>
  </si>
  <si>
    <t>Memanjang</t>
  </si>
  <si>
    <t>memanjang</t>
  </si>
  <si>
    <t>158,4+94,5=252.9</t>
  </si>
  <si>
    <t>Anak Tangga</t>
  </si>
  <si>
    <t>Diameter</t>
  </si>
  <si>
    <t>D18</t>
  </si>
  <si>
    <t>2,23 kg/m</t>
  </si>
  <si>
    <t>Tul. Tekan</t>
  </si>
  <si>
    <t>Berat Tul. Tekan</t>
  </si>
  <si>
    <t>kg</t>
  </si>
  <si>
    <t>Tul. Sengkang</t>
  </si>
  <si>
    <t>D10</t>
  </si>
  <si>
    <t>Tul. Tarik</t>
  </si>
  <si>
    <t>Berat Tul. Tarik</t>
  </si>
  <si>
    <t>(0,23x2)+(0,48X2)+0,06</t>
  </si>
  <si>
    <t>Berat Jenis</t>
  </si>
  <si>
    <t>0,617 kg/m</t>
  </si>
  <si>
    <t>Berat</t>
  </si>
  <si>
    <t>0,617x2x1,48x20</t>
  </si>
  <si>
    <t>3x2,23x8x44</t>
  </si>
  <si>
    <t>4x2,23x8x44</t>
  </si>
  <si>
    <t>8x2,23x8x28</t>
  </si>
  <si>
    <t>6 bh</t>
  </si>
  <si>
    <t>6x2,23x8x28</t>
  </si>
  <si>
    <t>8 Lantai</t>
  </si>
  <si>
    <t>TOTAL</t>
  </si>
  <si>
    <t>8   Lantai</t>
  </si>
  <si>
    <t>Lantai</t>
  </si>
  <si>
    <t>Berat/m</t>
  </si>
  <si>
    <t>Berat Tulangan</t>
  </si>
  <si>
    <t>0,888x10x10x1</t>
  </si>
  <si>
    <t>3,6x0,888x10 + 1,5x0,617x18</t>
  </si>
  <si>
    <t>3,5x17,5x0,617 + 1x7x0,888</t>
  </si>
  <si>
    <t>PEKERJAAN KUSEN</t>
  </si>
  <si>
    <t>lantai 1</t>
  </si>
  <si>
    <t>2. Pekerjaan pas. Pintu Kayu Jati</t>
  </si>
  <si>
    <t>Unit</t>
  </si>
  <si>
    <t>lantai 2 - Atap</t>
  </si>
  <si>
    <t>PEKERJAAN LANTAI</t>
  </si>
  <si>
    <t>2x(3,6x3,75)</t>
  </si>
  <si>
    <t>(36x13,5)+(3,6x6)</t>
  </si>
  <si>
    <t>Pasangan Keramik 40x40 Lantai 1 - Atap</t>
  </si>
  <si>
    <t>Pasangan Keramik 30x30 lantai 1 - Atap</t>
  </si>
  <si>
    <t>PEKERJAAN BEKISTING</t>
  </si>
  <si>
    <t>2x(1,65+1,65)x0,8x28</t>
  </si>
  <si>
    <t>2x(0,5x252,9)+0,3x252,9</t>
  </si>
  <si>
    <t>4x0,4x4</t>
  </si>
  <si>
    <t>(2x0,5x39,6)+(0,275x39,6)</t>
  </si>
  <si>
    <t>(2x0,5x13,5)+(0,275x13,5)</t>
  </si>
  <si>
    <t>(2x0,4x39,6)+(0,25x39,6)</t>
  </si>
  <si>
    <t>(2x0,4x13,5)+(0,25x13,5)</t>
  </si>
  <si>
    <t>7 Lantai</t>
  </si>
  <si>
    <t>(2x39,6x0,15)+(2x13,5x0,15)</t>
  </si>
  <si>
    <t>1. Pekerjaan Pas. Kloset duduk</t>
  </si>
  <si>
    <t>2. Pekerjaan Pas. Wastafel</t>
  </si>
  <si>
    <r>
      <t xml:space="preserve">3. Pekerjaan pas. Pipa PVC type AW </t>
    </r>
    <r>
      <rPr>
        <sz val="11"/>
        <color theme="1"/>
        <rFont val="Calibri"/>
        <family val="2"/>
      </rPr>
      <t>Ø1/2"</t>
    </r>
  </si>
  <si>
    <r>
      <t xml:space="preserve">4. Pekerjaan Pas. Pipa PVC type AW </t>
    </r>
    <r>
      <rPr>
        <sz val="11"/>
        <color theme="1"/>
        <rFont val="Calibri"/>
        <family val="2"/>
      </rPr>
      <t>Ø</t>
    </r>
    <r>
      <rPr>
        <sz val="9.9"/>
        <color theme="1"/>
        <rFont val="Calibri"/>
        <family val="2"/>
      </rPr>
      <t>3/4"</t>
    </r>
  </si>
  <si>
    <r>
      <t xml:space="preserve">5. Pekerjaan pas. Pipa PVC type AW </t>
    </r>
    <r>
      <rPr>
        <sz val="11"/>
        <color theme="1"/>
        <rFont val="Calibri"/>
        <family val="2"/>
      </rPr>
      <t>Ø</t>
    </r>
    <r>
      <rPr>
        <sz val="9.9"/>
        <color theme="1"/>
        <rFont val="Calibri"/>
        <family val="2"/>
      </rPr>
      <t>1 1/2"</t>
    </r>
  </si>
  <si>
    <r>
      <t xml:space="preserve">6. Pekerjaan Pas. Pipa PVC type AW </t>
    </r>
    <r>
      <rPr>
        <sz val="11"/>
        <color theme="1"/>
        <rFont val="Calibri"/>
        <family val="2"/>
      </rPr>
      <t>Ø</t>
    </r>
    <r>
      <rPr>
        <sz val="9.9"/>
        <color theme="1"/>
        <rFont val="Calibri"/>
        <family val="2"/>
      </rPr>
      <t>4"</t>
    </r>
  </si>
  <si>
    <r>
      <t xml:space="preserve">7. Pekerjaan Pas. Kran </t>
    </r>
    <r>
      <rPr>
        <sz val="11"/>
        <color theme="1"/>
        <rFont val="Calibri"/>
        <family val="2"/>
      </rPr>
      <t>Ø</t>
    </r>
    <r>
      <rPr>
        <sz val="9.9"/>
        <color theme="1"/>
        <rFont val="Calibri"/>
        <family val="2"/>
      </rPr>
      <t>1/2"</t>
    </r>
  </si>
  <si>
    <t>8. Pekerjaan Pas. Floor Drain</t>
  </si>
  <si>
    <t>9. Pkerjaan Pas. SepticTank 1,5x2x1 M + Resapan</t>
  </si>
  <si>
    <t>m</t>
  </si>
  <si>
    <t>PEKERJAAN SANITASI</t>
  </si>
  <si>
    <t>PEKERJAAN MECHANICAL &amp; ELECTRICAL</t>
  </si>
  <si>
    <t>1. Pekerjaan Pas. Sakelar Ganda</t>
  </si>
  <si>
    <t>2. Pekerjaan pas. Sakelar Tunggal</t>
  </si>
  <si>
    <t>3. Pekerjaan Pas. Lampu Downlight 18 Watt</t>
  </si>
  <si>
    <t>4. Pekerjaan pas. Lampu TL 36 Watt</t>
  </si>
  <si>
    <t>5. Pekerjaan Pas. Stop Contact</t>
  </si>
  <si>
    <t>6. Pekerjaan Pas. MCB</t>
  </si>
  <si>
    <t>PEKERJAAN PENGECATAN</t>
  </si>
  <si>
    <t>1. Pekerjaan Cat Tembok</t>
  </si>
  <si>
    <t>2.Pekerjaan Cat Plafond</t>
  </si>
  <si>
    <t>jendela</t>
  </si>
  <si>
    <t>8x1,6x1,8</t>
  </si>
  <si>
    <t>dikali 2</t>
  </si>
  <si>
    <t>3. Pekerjaan Cat Pintu &amp; Jendela</t>
  </si>
  <si>
    <t>1. Pekerjaan pas. Jendela Kaca kayu kls. II</t>
  </si>
  <si>
    <t>Luas Alas</t>
  </si>
  <si>
    <t>D22</t>
  </si>
  <si>
    <t>1,578 kg/m</t>
  </si>
  <si>
    <t>D20</t>
  </si>
  <si>
    <r>
      <t xml:space="preserve">Sengkang </t>
    </r>
    <r>
      <rPr>
        <sz val="11"/>
        <color theme="1"/>
        <rFont val="Calibri"/>
        <family val="2"/>
      </rPr>
      <t>Ø</t>
    </r>
    <r>
      <rPr>
        <sz val="9.9"/>
        <color theme="1"/>
        <rFont val="Calibri"/>
        <family val="2"/>
      </rPr>
      <t>10-300</t>
    </r>
  </si>
  <si>
    <t>Jumlah Kolom</t>
  </si>
  <si>
    <t>jumlah Sengkang</t>
  </si>
  <si>
    <t>0,1617x14,8x28x14</t>
  </si>
  <si>
    <t>PEKERJAAN TANAH &amp; PASIR</t>
  </si>
  <si>
    <t>PEKERJAAN PONDASI</t>
  </si>
  <si>
    <t>PEKERJAAN BETON</t>
  </si>
  <si>
    <t>PEKERJAAN PEMBESIAN</t>
  </si>
  <si>
    <t>PEKERJAAN PERSIAPAN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</si>
  <si>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</si>
  <si>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</si>
  <si>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</si>
  <si>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</si>
  <si>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</si>
  <si>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</si>
  <si>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</si>
  <si>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</si>
  <si>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</si>
  <si>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PERHITUNGAN VOLUME</t>
  </si>
  <si>
    <t>GEDUNG KANTOR PGN PALEMBANG</t>
  </si>
  <si>
    <t>D A F T A R        A N A L I S A       P E K E R J A A N</t>
  </si>
  <si>
    <t>PROYEK</t>
  </si>
  <si>
    <t>:</t>
  </si>
  <si>
    <t>PEKERJAAN PEMBANGUNAN GEDUNG KANTOR AREA PALEMBANG</t>
  </si>
  <si>
    <t>LOKASI</t>
  </si>
  <si>
    <t>PALEMBANG - SUMSEL</t>
  </si>
  <si>
    <t>HARGA SAT.</t>
  </si>
  <si>
    <t>JUMLAH HARGA</t>
  </si>
  <si>
    <t>KOEF</t>
  </si>
  <si>
    <t>SAT.</t>
  </si>
  <si>
    <t>URAIAN  PAKERJAAN</t>
  </si>
  <si>
    <t>I</t>
  </si>
  <si>
    <t>m'</t>
  </si>
  <si>
    <t>Pengukuran dan Pemasangan Bouwplank</t>
  </si>
  <si>
    <t>Bahan</t>
  </si>
  <si>
    <t>Kayu 5/7x 4m Kayu Kruing</t>
  </si>
  <si>
    <t>Kg</t>
  </si>
  <si>
    <t>Paku Biasa 2" - 5"</t>
  </si>
  <si>
    <t>Kayu Papan 3/20 Kruing</t>
  </si>
  <si>
    <t>Tenaga</t>
  </si>
  <si>
    <t>OH</t>
  </si>
  <si>
    <t>Tukang Kayu</t>
  </si>
  <si>
    <t>Pekerja</t>
  </si>
  <si>
    <t>Kepala Tukang</t>
  </si>
  <si>
    <t>Mandor</t>
  </si>
  <si>
    <t xml:space="preserve">Membersihkan Lapangan dan Perataan </t>
  </si>
  <si>
    <t>II</t>
  </si>
  <si>
    <t>Menggali Tanah Biasa Sedalam 1 m</t>
  </si>
  <si>
    <t>Mengerjakan Striping Tebing Setinggi 1 m</t>
  </si>
  <si>
    <t>Menggali Tanah dengan Alat Berat / m3</t>
  </si>
  <si>
    <t>hr</t>
  </si>
  <si>
    <t>Operator</t>
  </si>
  <si>
    <t>Alat Berat</t>
  </si>
  <si>
    <t>jam</t>
  </si>
  <si>
    <t>Excavator</t>
  </si>
  <si>
    <t>Dumptruck 5 Ton</t>
  </si>
  <si>
    <t>MembuangTanah sejauh 30 m'</t>
  </si>
  <si>
    <t>Urugan Kembali (dihitung 1/3 kali indeks pekerjaan galian)</t>
  </si>
  <si>
    <t>Pemadatan Tanah (per 20 cm)</t>
  </si>
  <si>
    <t>Urugan Pasir</t>
  </si>
  <si>
    <t>Pasir Urug</t>
  </si>
  <si>
    <t>III</t>
  </si>
  <si>
    <t>Batu Belah 15/20</t>
  </si>
  <si>
    <t>Pasir Pasang</t>
  </si>
  <si>
    <t>Tukang Batu</t>
  </si>
  <si>
    <t>VII</t>
  </si>
  <si>
    <t>Portland Semen</t>
  </si>
  <si>
    <t xml:space="preserve">Pasir Beton </t>
  </si>
  <si>
    <t>Kerikil (maksimum 30 mm)</t>
  </si>
  <si>
    <t>ltr</t>
  </si>
  <si>
    <t>Air</t>
  </si>
  <si>
    <t xml:space="preserve">Tukang Batu </t>
  </si>
  <si>
    <t>Pembesian dg Besi Polos atau Besi Ulir</t>
  </si>
  <si>
    <t>Besi Beton (polos/ulir)</t>
  </si>
  <si>
    <t>Kawat Beton</t>
  </si>
  <si>
    <t>Tukang Besi</t>
  </si>
  <si>
    <t>Pembesian dg Besi Polos atau Besi Ulir untuk Borepile</t>
  </si>
  <si>
    <t>Ls</t>
  </si>
  <si>
    <t>Alat Bantu (Crane, dll)</t>
  </si>
  <si>
    <t>Jaring Kawat baja/Wire Mesh</t>
  </si>
  <si>
    <t>Jaring Kawat Baja dilas</t>
  </si>
  <si>
    <t xml:space="preserve">Memasang Bekisting untuk Pondasi  </t>
  </si>
  <si>
    <t xml:space="preserve">Bahan </t>
  </si>
  <si>
    <t>Kayu Klas III (Terentang)</t>
  </si>
  <si>
    <t xml:space="preserve">Paku Biasa 2" - 5" </t>
  </si>
  <si>
    <t>Ltr</t>
  </si>
  <si>
    <t xml:space="preserve">Minyak Bekisting </t>
  </si>
  <si>
    <t>Memasang Bekisting untuk Sloof</t>
  </si>
  <si>
    <t xml:space="preserve">Kayu Klas III (Terentang) </t>
  </si>
  <si>
    <t>Memasang Bekisting untuk Kolom</t>
  </si>
  <si>
    <t xml:space="preserve">Balok Kayu Klas II  </t>
  </si>
  <si>
    <t>Lbr</t>
  </si>
  <si>
    <t>Plywood tebal 9mm</t>
  </si>
  <si>
    <t>Btg</t>
  </si>
  <si>
    <t>Dolken Kayu Galam diameter 8 - 10 cm / 4 m</t>
  </si>
  <si>
    <t>Memasang Bekisting untuk Balok</t>
  </si>
  <si>
    <t xml:space="preserve">Balok Kayu Klas II </t>
  </si>
  <si>
    <t>Memasang Bekisting untuk Lantai</t>
  </si>
  <si>
    <t>Balok Kayu Klas II (Borneo)</t>
  </si>
  <si>
    <t>Memasang Bekisting untuk Tangga</t>
  </si>
  <si>
    <t xml:space="preserve">Dinding bata ringan </t>
  </si>
  <si>
    <t>Bh</t>
  </si>
  <si>
    <t>Bata Ringan</t>
  </si>
  <si>
    <t>mortar MU-380</t>
  </si>
  <si>
    <t>Tukang</t>
  </si>
  <si>
    <t>Plesteran dengan MU</t>
  </si>
  <si>
    <t>mortar MU-301</t>
  </si>
  <si>
    <t>Acian dengan MU</t>
  </si>
  <si>
    <t>MU-200</t>
  </si>
  <si>
    <t>Memasang Lantai Keramik 30 x 30 (Polished)</t>
  </si>
  <si>
    <t>Keramik 30 x 30</t>
  </si>
  <si>
    <t>Pasir halus</t>
  </si>
  <si>
    <t xml:space="preserve">Kg </t>
  </si>
  <si>
    <t>Semen Portland</t>
  </si>
  <si>
    <t>Semen Putih</t>
  </si>
  <si>
    <t>Granit 50 x 50</t>
  </si>
  <si>
    <t>Memasang Dinding Granit 50 x 50</t>
  </si>
  <si>
    <t>Plamir Tembok</t>
  </si>
  <si>
    <t>Cat Dasar Setara Weather Shield</t>
  </si>
  <si>
    <t>Cat Penutup 2 x Setara Weather</t>
  </si>
  <si>
    <t xml:space="preserve">Lbr </t>
  </si>
  <si>
    <t>Amplas</t>
  </si>
  <si>
    <t xml:space="preserve">Ls </t>
  </si>
  <si>
    <t>Alat Bantu / Steiger</t>
  </si>
  <si>
    <t>Tukang Cat</t>
  </si>
  <si>
    <t xml:space="preserve">Cat Dasar </t>
  </si>
  <si>
    <t xml:space="preserve">Cat Penutup 2 x </t>
  </si>
  <si>
    <t>Dempul</t>
  </si>
  <si>
    <t>bh</t>
  </si>
  <si>
    <t>Membuat Lantai Kerja  Beton</t>
  </si>
  <si>
    <t>I. PEKERJAAN PERSIAPAN</t>
  </si>
  <si>
    <t>A</t>
  </si>
  <si>
    <t>B</t>
  </si>
  <si>
    <t>C</t>
  </si>
  <si>
    <t>D</t>
  </si>
  <si>
    <t>E</t>
  </si>
  <si>
    <t>F</t>
  </si>
  <si>
    <t>G</t>
  </si>
  <si>
    <t>H</t>
  </si>
  <si>
    <t>Boredpile</t>
  </si>
  <si>
    <t>Membuat Beton</t>
  </si>
  <si>
    <t>Membuat Beton mutu f'c=30</t>
  </si>
  <si>
    <t>Memasang Lantai Keramik 40 x 40 (Polished)</t>
  </si>
  <si>
    <t>Keramik 40 x 40</t>
  </si>
  <si>
    <t>Mengerjakan Cat Tembok</t>
  </si>
  <si>
    <t>Mengerjakan Cat Kusen &amp; Pintu</t>
  </si>
  <si>
    <t>Mengerjakan Cat Plafond</t>
  </si>
  <si>
    <t>II. PEKERJAAN TANAH &amp; PASIR</t>
  </si>
  <si>
    <t>III. PEKERJAAN  PONDASI</t>
  </si>
  <si>
    <t>IV. PEKERJAAN BETON</t>
  </si>
  <si>
    <t>V. PEKERJAAN PEMBESIAN</t>
  </si>
  <si>
    <t>VI. PEKERJAAN BEKISTING</t>
  </si>
  <si>
    <t>VII. PEKERJAAN KUSEN</t>
  </si>
  <si>
    <t>KUSEN 2 PINTU</t>
  </si>
  <si>
    <t>KUSEN 1 PINTU</t>
  </si>
  <si>
    <t>DAUN PINTU</t>
  </si>
  <si>
    <t>KUSEN JENDELA KACA</t>
  </si>
  <si>
    <t>VIII. PEKERJAAN DINDING</t>
  </si>
  <si>
    <t>IX. PEKERJAAN LANTAI</t>
  </si>
  <si>
    <t>Closet Duduk</t>
  </si>
  <si>
    <t>Kloset Duduk Monoblock</t>
  </si>
  <si>
    <t>10. Pekerjaan pas. Urinoir</t>
  </si>
  <si>
    <t>Urinoir</t>
  </si>
  <si>
    <t>Perlengkapan (6% harga Closet)</t>
  </si>
  <si>
    <t>Perlengkapan (30% harga Urinoir)</t>
  </si>
  <si>
    <t>Wastafel</t>
  </si>
  <si>
    <t>Perlengkapan (12% harga Wastafel)</t>
  </si>
  <si>
    <t>Pipa PVC type AW Ø1/2"</t>
  </si>
  <si>
    <t>Perlengkapan (35% harga Pipa)</t>
  </si>
  <si>
    <t>Pipa PVC type AW Ø3/4"</t>
  </si>
  <si>
    <t>Pipa PVC type AW Ø1 1/2"</t>
  </si>
  <si>
    <t>Pipa PVC type AW Ø4"</t>
  </si>
  <si>
    <r>
      <t xml:space="preserve">Kran </t>
    </r>
    <r>
      <rPr>
        <b/>
        <sz val="10"/>
        <rFont val="Calibri"/>
        <family val="2"/>
      </rPr>
      <t>Ø1/2" atau 3/4"</t>
    </r>
  </si>
  <si>
    <t>Kran 3/4"</t>
  </si>
  <si>
    <t>Galian Tanah</t>
  </si>
  <si>
    <t>Urugan Kembali</t>
  </si>
  <si>
    <t>pas. Batu Bata</t>
  </si>
  <si>
    <t>Plesteran 1:2</t>
  </si>
  <si>
    <t>Pipa Hawa 2"</t>
  </si>
  <si>
    <t>titik</t>
  </si>
  <si>
    <t>Saklar Tunggal Lampu</t>
  </si>
  <si>
    <t>kabel NYA 2,5 mm</t>
  </si>
  <si>
    <t>T Duss</t>
  </si>
  <si>
    <t>L Bow</t>
  </si>
  <si>
    <t>Fitting</t>
  </si>
  <si>
    <t>Tukang Instalasi Listrik</t>
  </si>
  <si>
    <t>Saklar Ganda Lampu</t>
  </si>
  <si>
    <t>Pasangan Lampu</t>
  </si>
  <si>
    <t>Lampu TL 36 Watt</t>
  </si>
  <si>
    <t>Pasangan Stop Contact</t>
  </si>
  <si>
    <t>Stop Contact</t>
  </si>
  <si>
    <t>Pasangan MCB</t>
  </si>
  <si>
    <t>MCB</t>
  </si>
  <si>
    <t>Beton</t>
  </si>
  <si>
    <t>URAIAN PEKERJAAN</t>
  </si>
  <si>
    <t>VOLUME</t>
  </si>
  <si>
    <t>HARGA SATUAN</t>
  </si>
  <si>
    <t>JUMLAH</t>
  </si>
  <si>
    <t>IV</t>
  </si>
  <si>
    <t>V</t>
  </si>
  <si>
    <t>LANTAI 1</t>
  </si>
  <si>
    <t>Pelat lantai</t>
  </si>
  <si>
    <t>LANTAI 2</t>
  </si>
  <si>
    <t>LANTAI 3</t>
  </si>
  <si>
    <t>LANTAI 4</t>
  </si>
  <si>
    <t>LANTAI 5</t>
  </si>
  <si>
    <t>LANTAI 6</t>
  </si>
  <si>
    <t>LANTAI 7</t>
  </si>
  <si>
    <t>LANTAI1</t>
  </si>
  <si>
    <t>VI</t>
  </si>
  <si>
    <t>VIII</t>
  </si>
  <si>
    <t>1. Pekerjaan pas. Keramik 40x40</t>
  </si>
  <si>
    <t>2. Pekerjaan pas. Keramik 30x30</t>
  </si>
  <si>
    <t>IX</t>
  </si>
  <si>
    <t>Pemagaran Sementara Setinggi 2m</t>
  </si>
  <si>
    <t xml:space="preserve"> </t>
  </si>
  <si>
    <t>&gt;&gt;&gt;&gt;&gt;&gt;&gt;&gt;</t>
  </si>
  <si>
    <t>0,8x0,12x1,8x1,6</t>
  </si>
  <si>
    <t>-</t>
  </si>
  <si>
    <t>2x0,5x1,3x0,12x8</t>
  </si>
  <si>
    <t>Septic Tank</t>
  </si>
  <si>
    <t>Floor Drain</t>
  </si>
  <si>
    <t>X</t>
  </si>
  <si>
    <t>XI</t>
  </si>
  <si>
    <t>XII</t>
  </si>
  <si>
    <t>PEKERJAAN DINDING</t>
  </si>
  <si>
    <t>Dinding Bata Ringan</t>
  </si>
  <si>
    <t>RAB PEMBANGUNAN GEDUNG KANTOR PGN PALEMPANG</t>
  </si>
  <si>
    <t>NO.</t>
  </si>
  <si>
    <t>HARGA</t>
  </si>
  <si>
    <t>`</t>
  </si>
  <si>
    <t>REKAPITULASI</t>
  </si>
  <si>
    <t>KOEFISIEN</t>
  </si>
  <si>
    <t>RENCANA</t>
  </si>
  <si>
    <t>KAPASITAS</t>
  </si>
  <si>
    <t>PEKERJAAN/HARI</t>
  </si>
  <si>
    <t>HARI</t>
  </si>
  <si>
    <t>JUMLAH HARI</t>
  </si>
  <si>
    <t>oh</t>
  </si>
  <si>
    <t>/</t>
  </si>
  <si>
    <t>hari</t>
  </si>
  <si>
    <t>Pasang Pilecap</t>
  </si>
  <si>
    <t>DURASI HARI KERJA</t>
  </si>
  <si>
    <t>g = (e/c) x f</t>
  </si>
  <si>
    <t>h = d/g</t>
  </si>
  <si>
    <t>PPN (10%)</t>
  </si>
  <si>
    <t>PPH (2%)</t>
  </si>
  <si>
    <t>PROFIT (10%)</t>
  </si>
  <si>
    <t>NO</t>
  </si>
  <si>
    <t>Uraian Pekerjaan</t>
  </si>
  <si>
    <t>Durasi</t>
  </si>
  <si>
    <t>Biaya Total (Rp)</t>
  </si>
  <si>
    <t>Bobot(%)</t>
  </si>
  <si>
    <t>Bulan 1</t>
  </si>
  <si>
    <t>Bulan 2</t>
  </si>
  <si>
    <t>Bulan 3</t>
  </si>
  <si>
    <t>Bulan 4</t>
  </si>
  <si>
    <t>Bulan 5</t>
  </si>
  <si>
    <t>Bulan 6</t>
  </si>
  <si>
    <t>Bulan 7</t>
  </si>
  <si>
    <t>Bulan 8</t>
  </si>
  <si>
    <t>Bulan 9</t>
  </si>
  <si>
    <t>Bulan 10</t>
  </si>
  <si>
    <t>Pek.Pembersihan</t>
  </si>
  <si>
    <t>Pek. Pemasangan Bouwplank</t>
  </si>
  <si>
    <t>Pekerjaan Bouwplank</t>
  </si>
  <si>
    <t>Pek Urugan Tanah Bawah Lantai</t>
  </si>
  <si>
    <t>Pek. Urugan Pasir</t>
  </si>
  <si>
    <t>Bekisting Sloof</t>
  </si>
  <si>
    <t>Bekisting Pilecap</t>
  </si>
  <si>
    <t>Pembesian Sloof</t>
  </si>
  <si>
    <t>Pembesian Pilecap</t>
  </si>
  <si>
    <t>Cor Bored Pile</t>
  </si>
  <si>
    <t>Cor Pile Cap</t>
  </si>
  <si>
    <t>Pembesian Pondasi</t>
  </si>
  <si>
    <t>STRUKTUR BAWAH</t>
  </si>
  <si>
    <t>Penbesian Bored Pile</t>
  </si>
  <si>
    <t>TERBILANG :</t>
  </si>
  <si>
    <t>X. PEKERJAAN PENGECATAN</t>
  </si>
  <si>
    <t>XI. PEKERJAAN SANITASI</t>
  </si>
  <si>
    <t>XII. PEKERJAAN MECHNICAL &amp; ELECTRICAL</t>
  </si>
  <si>
    <t>kayu</t>
  </si>
  <si>
    <t>Pekerjaan Mechanical &amp; Elektrical</t>
  </si>
  <si>
    <t>Pekerjaan Sanitasi</t>
  </si>
  <si>
    <t>BARCHART dan KURVA S</t>
  </si>
  <si>
    <t>PROYEK PEMBANGUNAN GEDUNG KANTOR PGN PALEMBANG</t>
  </si>
  <si>
    <t>LANTAI 8</t>
  </si>
  <si>
    <t>Pelat Lantai</t>
  </si>
  <si>
    <t>Lantai 8</t>
  </si>
  <si>
    <t>XIII. PEKERJAAN PLESTERAN</t>
  </si>
  <si>
    <t>Plesteran Dinding</t>
  </si>
  <si>
    <t>XIII</t>
  </si>
  <si>
    <t>PEKERJAAN PLESTERAN</t>
  </si>
  <si>
    <t>Plester Dinding</t>
  </si>
  <si>
    <t>PEKERJAAN PLESTER</t>
  </si>
  <si>
    <t>Lantai 7</t>
  </si>
  <si>
    <t>Bulan 11</t>
  </si>
  <si>
    <t>Bulan 12</t>
  </si>
  <si>
    <t>TUJUH BELAS MILYAR</t>
  </si>
  <si>
    <t>TIGA RATUS SATU JUTA</t>
  </si>
  <si>
    <t>ENAM RATUS LIMA PULUH DUA RIBU</t>
  </si>
  <si>
    <t>SEMBILAN RATUS ENAM PULUH SATU RUPIAH</t>
  </si>
  <si>
    <t>Bulan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</si>
</sst>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5">
    <xf numFmtId="0" fontId="0" fillId="0" borderId="0" xfId="0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Fill="1" applyBorder="1"/>
    <xf numFmtId="0" fontId="0" fillId="0" borderId="5" xfId="0" applyFill="1" applyBorder="1"/>
    <xf numFmtId="0" fontId="4" fillId="2" borderId="5" xfId="0" applyFont="1" applyFill="1" applyBorder="1"/>
    <xf numFmtId="0" fontId="0" fillId="0" borderId="3" xfId="0" applyFill="1" applyBorder="1"/>
    <xf numFmtId="0" fontId="0" fillId="0" borderId="10" xfId="0" applyBorder="1"/>
    <xf numFmtId="0" fontId="0" fillId="0" borderId="8" xfId="0" applyBorder="1"/>
    <xf numFmtId="0" fontId="0" fillId="0" borderId="16" xfId="0" applyBorder="1"/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1" xfId="0" applyBorder="1"/>
    <xf numFmtId="0" fontId="0" fillId="0" borderId="7" xfId="0" applyBorder="1"/>
    <xf numFmtId="0" fontId="0" fillId="2" borderId="10" xfId="0" applyFill="1" applyBorder="1"/>
    <xf numFmtId="0" fontId="0" fillId="2" borderId="8" xfId="0" applyFill="1" applyBorder="1"/>
    <xf numFmtId="0" fontId="0" fillId="0" borderId="17" xfId="0" applyBorder="1" applyAlignment="1">
      <alignment horizontal="center" vertical="center"/>
    </xf>
    <xf numFmtId="0" fontId="0" fillId="0" borderId="10" xfId="0" applyFill="1" applyBorder="1"/>
    <xf numFmtId="0" fontId="0" fillId="0" borderId="8" xfId="0" applyFill="1" applyBorder="1"/>
    <xf numFmtId="0" fontId="0" fillId="0" borderId="23" xfId="0" applyFill="1" applyBorder="1"/>
    <xf numFmtId="0" fontId="4" fillId="2" borderId="8" xfId="0" applyFont="1" applyFill="1" applyBorder="1"/>
    <xf numFmtId="0" fontId="0" fillId="2" borderId="23" xfId="0" applyFill="1" applyBorder="1"/>
    <xf numFmtId="0" fontId="4" fillId="2" borderId="21" xfId="0" applyFont="1" applyFill="1" applyBorder="1"/>
    <xf numFmtId="0" fontId="0" fillId="0" borderId="24" xfId="0" applyBorder="1"/>
    <xf numFmtId="0" fontId="5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/>
    <xf numFmtId="0" fontId="0" fillId="0" borderId="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4" xfId="0" applyBorder="1" applyAlignment="1">
      <alignment horizontal="center" vertical="center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/>
    <xf numFmtId="164" fontId="7" fillId="0" borderId="0" xfId="1" applyNumberFormat="1" applyFont="1" applyFill="1" applyBorder="1"/>
    <xf numFmtId="0" fontId="7" fillId="0" borderId="0" xfId="2" applyFont="1" applyFill="1" applyBorder="1" applyAlignment="1">
      <alignment horizontal="center"/>
    </xf>
    <xf numFmtId="41" fontId="7" fillId="0" borderId="0" xfId="2" applyNumberFormat="1" applyFont="1" applyFill="1" applyBorder="1"/>
    <xf numFmtId="0" fontId="10" fillId="0" borderId="0" xfId="2" applyFont="1" applyFill="1" applyBorder="1" applyAlignment="1">
      <alignment horizontal="center"/>
    </xf>
    <xf numFmtId="164" fontId="10" fillId="0" borderId="0" xfId="1" applyNumberFormat="1" applyFont="1" applyFill="1" applyBorder="1"/>
    <xf numFmtId="0" fontId="8" fillId="0" borderId="0" xfId="2" applyFont="1" applyFill="1" applyBorder="1" applyAlignment="1"/>
    <xf numFmtId="0" fontId="9" fillId="0" borderId="0" xfId="2" applyFont="1" applyFill="1" applyBorder="1" applyAlignment="1">
      <alignment horizontal="right"/>
    </xf>
    <xf numFmtId="43" fontId="0" fillId="0" borderId="0" xfId="0" applyNumberFormat="1"/>
    <xf numFmtId="42" fontId="7" fillId="0" borderId="0" xfId="2" applyNumberFormat="1" applyFont="1" applyFill="1" applyBorder="1"/>
    <xf numFmtId="42" fontId="0" fillId="0" borderId="0" xfId="0" applyNumberFormat="1"/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5" fillId="0" borderId="0" xfId="0" applyFont="1"/>
    <xf numFmtId="164" fontId="7" fillId="0" borderId="4" xfId="1" applyNumberFormat="1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2" fontId="10" fillId="0" borderId="0" xfId="3" applyNumberFormat="1" applyFont="1" applyFill="1" applyBorder="1"/>
    <xf numFmtId="42" fontId="7" fillId="0" borderId="0" xfId="3" applyNumberFormat="1" applyFont="1" applyFill="1" applyBorder="1"/>
    <xf numFmtId="0" fontId="10" fillId="0" borderId="4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4" xfId="2" applyFont="1" applyFill="1" applyBorder="1"/>
    <xf numFmtId="164" fontId="10" fillId="0" borderId="4" xfId="1" applyNumberFormat="1" applyFont="1" applyFill="1" applyBorder="1"/>
    <xf numFmtId="42" fontId="0" fillId="0" borderId="4" xfId="0" applyNumberFormat="1" applyBorder="1"/>
    <xf numFmtId="0" fontId="5" fillId="3" borderId="4" xfId="0" applyFont="1" applyFill="1" applyBorder="1" applyAlignment="1"/>
    <xf numFmtId="42" fontId="5" fillId="3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42" fontId="0" fillId="2" borderId="4" xfId="0" applyNumberFormat="1" applyFill="1" applyBorder="1"/>
    <xf numFmtId="0" fontId="5" fillId="0" borderId="4" xfId="0" applyFont="1" applyBorder="1"/>
    <xf numFmtId="0" fontId="0" fillId="0" borderId="4" xfId="0" applyFont="1" applyBorder="1"/>
    <xf numFmtId="0" fontId="5" fillId="3" borderId="4" xfId="0" applyFont="1" applyFill="1" applyBorder="1" applyAlignment="1">
      <alignment vertical="center"/>
    </xf>
    <xf numFmtId="42" fontId="5" fillId="3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/>
    <xf numFmtId="0" fontId="5" fillId="3" borderId="4" xfId="0" applyFont="1" applyFill="1" applyBorder="1" applyAlignment="1">
      <alignment horizontal="left"/>
    </xf>
    <xf numFmtId="42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42" fontId="0" fillId="3" borderId="4" xfId="0" applyNumberFormat="1" applyFill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2" fontId="5" fillId="0" borderId="30" xfId="0" applyNumberFormat="1" applyFont="1" applyBorder="1" applyAlignment="1">
      <alignment horizontal="center" vertical="center"/>
    </xf>
    <xf numFmtId="42" fontId="5" fillId="0" borderId="31" xfId="0" applyNumberFormat="1" applyFont="1" applyBorder="1" applyAlignment="1">
      <alignment horizontal="center" vertical="center"/>
    </xf>
    <xf numFmtId="0" fontId="5" fillId="3" borderId="3" xfId="0" applyFont="1" applyFill="1" applyBorder="1"/>
    <xf numFmtId="42" fontId="5" fillId="3" borderId="5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42" fontId="0" fillId="0" borderId="5" xfId="0" applyNumberFormat="1" applyBorder="1"/>
    <xf numFmtId="42" fontId="0" fillId="2" borderId="5" xfId="0" applyNumberFormat="1" applyFill="1" applyBorder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42" fontId="5" fillId="3" borderId="5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/>
    </xf>
    <xf numFmtId="42" fontId="5" fillId="3" borderId="5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42" fontId="0" fillId="3" borderId="5" xfId="0" applyNumberFormat="1" applyFill="1" applyBorder="1"/>
    <xf numFmtId="0" fontId="0" fillId="0" borderId="32" xfId="0" applyBorder="1"/>
    <xf numFmtId="0" fontId="0" fillId="0" borderId="33" xfId="0" applyBorder="1"/>
    <xf numFmtId="42" fontId="0" fillId="2" borderId="33" xfId="0" applyNumberFormat="1" applyFill="1" applyBorder="1"/>
    <xf numFmtId="42" fontId="0" fillId="2" borderId="34" xfId="0" applyNumberFormat="1" applyFill="1" applyBorder="1"/>
    <xf numFmtId="0" fontId="5" fillId="3" borderId="26" xfId="0" applyFont="1" applyFill="1" applyBorder="1" applyAlignment="1"/>
    <xf numFmtId="0" fontId="5" fillId="3" borderId="16" xfId="0" applyFont="1" applyFill="1" applyBorder="1" applyAlignment="1"/>
    <xf numFmtId="0" fontId="5" fillId="3" borderId="35" xfId="0" applyFont="1" applyFill="1" applyBorder="1" applyAlignment="1"/>
    <xf numFmtId="0" fontId="5" fillId="3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3" xfId="2" applyFont="1" applyFill="1" applyBorder="1" applyAlignment="1">
      <alignment horizontal="center"/>
    </xf>
    <xf numFmtId="164" fontId="10" fillId="0" borderId="4" xfId="1" applyNumberFormat="1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10" fillId="0" borderId="3" xfId="2" applyFont="1" applyFill="1" applyBorder="1"/>
    <xf numFmtId="42" fontId="7" fillId="0" borderId="5" xfId="2" applyNumberFormat="1" applyFont="1" applyFill="1" applyBorder="1"/>
    <xf numFmtId="0" fontId="10" fillId="0" borderId="3" xfId="2" applyFont="1" applyFill="1" applyBorder="1" applyAlignment="1">
      <alignment horizontal="right"/>
    </xf>
    <xf numFmtId="42" fontId="7" fillId="0" borderId="5" xfId="3" applyNumberFormat="1" applyFont="1" applyFill="1" applyBorder="1"/>
    <xf numFmtId="42" fontId="10" fillId="0" borderId="5" xfId="3" applyNumberFormat="1" applyFont="1" applyFill="1" applyBorder="1"/>
    <xf numFmtId="164" fontId="10" fillId="2" borderId="4" xfId="1" applyNumberFormat="1" applyFont="1" applyFill="1" applyBorder="1"/>
    <xf numFmtId="42" fontId="10" fillId="2" borderId="5" xfId="2" applyNumberFormat="1" applyFont="1" applyFill="1" applyBorder="1"/>
    <xf numFmtId="164" fontId="7" fillId="0" borderId="4" xfId="1" applyNumberFormat="1" applyFont="1" applyFill="1" applyBorder="1" applyAlignment="1">
      <alignment horizontal="center"/>
    </xf>
    <xf numFmtId="0" fontId="11" fillId="0" borderId="4" xfId="2" applyFont="1" applyFill="1" applyBorder="1"/>
    <xf numFmtId="42" fontId="10" fillId="0" borderId="5" xfId="2" applyNumberFormat="1" applyFont="1" applyFill="1" applyBorder="1"/>
    <xf numFmtId="0" fontId="10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/>
    <xf numFmtId="0" fontId="5" fillId="0" borderId="3" xfId="0" applyFont="1" applyBorder="1"/>
    <xf numFmtId="0" fontId="10" fillId="0" borderId="32" xfId="2" applyFont="1" applyFill="1" applyBorder="1"/>
    <xf numFmtId="164" fontId="7" fillId="0" borderId="33" xfId="1" applyNumberFormat="1" applyFont="1" applyFill="1" applyBorder="1"/>
    <xf numFmtId="0" fontId="7" fillId="0" borderId="33" xfId="2" applyFont="1" applyFill="1" applyBorder="1" applyAlignment="1">
      <alignment horizontal="center"/>
    </xf>
    <xf numFmtId="0" fontId="7" fillId="0" borderId="33" xfId="2" applyFont="1" applyFill="1" applyBorder="1"/>
    <xf numFmtId="164" fontId="10" fillId="2" borderId="33" xfId="1" applyNumberFormat="1" applyFont="1" applyFill="1" applyBorder="1"/>
    <xf numFmtId="42" fontId="10" fillId="2" borderId="34" xfId="2" applyNumberFormat="1" applyFont="1" applyFill="1" applyBorder="1"/>
    <xf numFmtId="0" fontId="10" fillId="0" borderId="24" xfId="2" applyFont="1" applyFill="1" applyBorder="1"/>
    <xf numFmtId="164" fontId="7" fillId="0" borderId="24" xfId="1" applyNumberFormat="1" applyFont="1" applyFill="1" applyBorder="1"/>
    <xf numFmtId="0" fontId="7" fillId="0" borderId="24" xfId="2" applyFont="1" applyFill="1" applyBorder="1" applyAlignment="1">
      <alignment horizontal="center"/>
    </xf>
    <xf numFmtId="0" fontId="7" fillId="0" borderId="24" xfId="2" applyFont="1" applyFill="1" applyBorder="1"/>
    <xf numFmtId="42" fontId="7" fillId="0" borderId="24" xfId="2" applyNumberFormat="1" applyFont="1" applyFill="1" applyBorder="1"/>
    <xf numFmtId="2" fontId="5" fillId="0" borderId="3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4" xfId="0" applyNumberFormat="1" applyBorder="1"/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right"/>
    </xf>
    <xf numFmtId="43" fontId="16" fillId="0" borderId="0" xfId="5" applyNumberFormat="1" applyFont="1" applyFill="1" applyBorder="1" applyAlignment="1"/>
    <xf numFmtId="1" fontId="15" fillId="0" borderId="0" xfId="0" applyNumberFormat="1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0" borderId="16" xfId="0" applyFont="1" applyFill="1" applyBorder="1" applyAlignment="1"/>
    <xf numFmtId="0" fontId="5" fillId="0" borderId="16" xfId="0" applyFont="1" applyFill="1" applyBorder="1"/>
    <xf numFmtId="42" fontId="0" fillId="0" borderId="44" xfId="0" applyNumberFormat="1" applyBorder="1"/>
    <xf numFmtId="0" fontId="5" fillId="0" borderId="3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42" fontId="16" fillId="4" borderId="2" xfId="0" applyNumberFormat="1" applyFont="1" applyFill="1" applyBorder="1" applyAlignment="1">
      <alignment horizontal="right"/>
    </xf>
    <xf numFmtId="164" fontId="7" fillId="0" borderId="23" xfId="1" applyNumberFormat="1" applyFont="1" applyFill="1" applyBorder="1"/>
    <xf numFmtId="0" fontId="7" fillId="0" borderId="23" xfId="2" applyFont="1" applyFill="1" applyBorder="1" applyAlignment="1">
      <alignment horizontal="center"/>
    </xf>
    <xf numFmtId="0" fontId="7" fillId="0" borderId="23" xfId="2" applyFont="1" applyFill="1" applyBorder="1"/>
    <xf numFmtId="164" fontId="10" fillId="2" borderId="23" xfId="1" applyNumberFormat="1" applyFont="1" applyFill="1" applyBorder="1"/>
    <xf numFmtId="42" fontId="10" fillId="2" borderId="21" xfId="2" applyNumberFormat="1" applyFont="1" applyFill="1" applyBorder="1"/>
    <xf numFmtId="0" fontId="10" fillId="0" borderId="20" xfId="2" applyFont="1" applyFill="1" applyBorder="1"/>
    <xf numFmtId="0" fontId="5" fillId="0" borderId="0" xfId="0" applyFont="1" applyBorder="1" applyAlignment="1">
      <alignment vertical="center"/>
    </xf>
    <xf numFmtId="0" fontId="0" fillId="0" borderId="40" xfId="0" applyBorder="1"/>
    <xf numFmtId="0" fontId="5" fillId="0" borderId="24" xfId="0" applyFont="1" applyFill="1" applyBorder="1" applyAlignment="1">
      <alignment vertical="center"/>
    </xf>
    <xf numFmtId="0" fontId="0" fillId="0" borderId="41" xfId="0" applyBorder="1"/>
    <xf numFmtId="0" fontId="5" fillId="4" borderId="1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/>
    <xf numFmtId="42" fontId="0" fillId="0" borderId="0" xfId="0" applyNumberFormat="1" applyFill="1"/>
    <xf numFmtId="165" fontId="4" fillId="0" borderId="0" xfId="0" applyNumberFormat="1" applyFont="1" applyFill="1"/>
    <xf numFmtId="0" fontId="10" fillId="0" borderId="25" xfId="2" applyFont="1" applyFill="1" applyBorder="1" applyAlignment="1">
      <alignment horizontal="center"/>
    </xf>
    <xf numFmtId="164" fontId="10" fillId="0" borderId="25" xfId="1" applyNumberFormat="1" applyFont="1" applyFill="1" applyBorder="1"/>
    <xf numFmtId="42" fontId="10" fillId="0" borderId="0" xfId="2" applyNumberFormat="1" applyFont="1" applyFill="1" applyBorder="1"/>
    <xf numFmtId="164" fontId="10" fillId="0" borderId="24" xfId="1" applyNumberFormat="1" applyFont="1" applyFill="1" applyBorder="1"/>
    <xf numFmtId="42" fontId="10" fillId="0" borderId="24" xfId="2" applyNumberFormat="1" applyFon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5" xfId="0" applyBorder="1" applyAlignment="1">
      <alignment horizontal="center" vertical="center"/>
    </xf>
    <xf numFmtId="0" fontId="0" fillId="0" borderId="57" xfId="0" applyBorder="1"/>
    <xf numFmtId="0" fontId="0" fillId="0" borderId="58" xfId="0" applyBorder="1"/>
    <xf numFmtId="0" fontId="5" fillId="0" borderId="0" xfId="0" applyFont="1" applyAlignment="1">
      <alignment horizontal="center" vertical="center"/>
    </xf>
    <xf numFmtId="165" fontId="0" fillId="0" borderId="0" xfId="0" applyNumberFormat="1" applyFill="1" applyBorder="1"/>
    <xf numFmtId="0" fontId="17" fillId="0" borderId="0" xfId="0" applyFont="1" applyFill="1" applyBorder="1" applyAlignment="1">
      <alignment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4" xfId="0" applyNumberFormat="1" applyFill="1" applyBorder="1"/>
    <xf numFmtId="165" fontId="0" fillId="2" borderId="4" xfId="0" applyNumberFormat="1" applyFill="1" applyBorder="1"/>
    <xf numFmtId="165" fontId="0" fillId="0" borderId="23" xfId="0" applyNumberFormat="1" applyFill="1" applyBorder="1"/>
    <xf numFmtId="165" fontId="0" fillId="0" borderId="33" xfId="0" applyNumberFormat="1" applyFill="1" applyBorder="1"/>
    <xf numFmtId="165" fontId="0" fillId="0" borderId="34" xfId="0" applyNumberFormat="1" applyFill="1" applyBorder="1"/>
    <xf numFmtId="0" fontId="0" fillId="0" borderId="45" xfId="0" applyFill="1" applyBorder="1"/>
    <xf numFmtId="0" fontId="0" fillId="0" borderId="62" xfId="0" applyFill="1" applyBorder="1"/>
    <xf numFmtId="0" fontId="5" fillId="0" borderId="45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63" xfId="0" applyFill="1" applyBorder="1"/>
    <xf numFmtId="0" fontId="0" fillId="0" borderId="16" xfId="0" applyFill="1" applyBorder="1"/>
    <xf numFmtId="165" fontId="0" fillId="0" borderId="6" xfId="0" applyNumberFormat="1" applyFill="1" applyBorder="1"/>
    <xf numFmtId="165" fontId="0" fillId="2" borderId="6" xfId="0" applyNumberFormat="1" applyFill="1" applyBorder="1"/>
    <xf numFmtId="165" fontId="0" fillId="0" borderId="22" xfId="0" applyNumberFormat="1" applyFill="1" applyBorder="1"/>
    <xf numFmtId="165" fontId="0" fillId="0" borderId="45" xfId="0" applyNumberFormat="1" applyFill="1" applyBorder="1" applyAlignment="1">
      <alignment horizontal="center" vertical="center"/>
    </xf>
    <xf numFmtId="42" fontId="0" fillId="0" borderId="45" xfId="0" applyNumberFormat="1" applyFill="1" applyBorder="1"/>
    <xf numFmtId="42" fontId="0" fillId="0" borderId="62" xfId="0" applyNumberFormat="1" applyFill="1" applyBorder="1"/>
    <xf numFmtId="165" fontId="0" fillId="0" borderId="62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2" xfId="0" applyFill="1" applyBorder="1"/>
    <xf numFmtId="0" fontId="0" fillId="0" borderId="73" xfId="0" applyFill="1" applyBorder="1"/>
    <xf numFmtId="0" fontId="0" fillId="0" borderId="19" xfId="0" applyFill="1" applyBorder="1"/>
    <xf numFmtId="165" fontId="0" fillId="2" borderId="23" xfId="0" applyNumberFormat="1" applyFill="1" applyBorder="1"/>
    <xf numFmtId="0" fontId="0" fillId="0" borderId="74" xfId="0" applyBorder="1"/>
    <xf numFmtId="0" fontId="0" fillId="0" borderId="75" xfId="0" applyBorder="1"/>
    <xf numFmtId="0" fontId="0" fillId="0" borderId="66" xfId="0" applyFill="1" applyBorder="1"/>
    <xf numFmtId="42" fontId="0" fillId="0" borderId="16" xfId="0" applyNumberFormat="1" applyFill="1" applyBorder="1"/>
    <xf numFmtId="0" fontId="5" fillId="0" borderId="63" xfId="0" applyFont="1" applyFill="1" applyBorder="1" applyAlignment="1">
      <alignment horizontal="center" vertical="center"/>
    </xf>
    <xf numFmtId="165" fontId="0" fillId="2" borderId="26" xfId="0" applyNumberFormat="1" applyFill="1" applyBorder="1"/>
    <xf numFmtId="0" fontId="0" fillId="0" borderId="82" xfId="0" applyFill="1" applyBorder="1"/>
    <xf numFmtId="0" fontId="0" fillId="0" borderId="3" xfId="0" applyBorder="1" applyAlignment="1">
      <alignment horizontal="right"/>
    </xf>
    <xf numFmtId="42" fontId="0" fillId="0" borderId="23" xfId="0" applyNumberFormat="1" applyBorder="1"/>
    <xf numFmtId="42" fontId="0" fillId="0" borderId="21" xfId="0" applyNumberFormat="1" applyBorder="1"/>
    <xf numFmtId="0" fontId="10" fillId="0" borderId="29" xfId="2" applyFont="1" applyFill="1" applyBorder="1" applyAlignment="1">
      <alignment horizontal="center"/>
    </xf>
    <xf numFmtId="164" fontId="10" fillId="0" borderId="30" xfId="1" applyNumberFormat="1" applyFont="1" applyFill="1" applyBorder="1"/>
    <xf numFmtId="0" fontId="10" fillId="0" borderId="30" xfId="2" applyFont="1" applyFill="1" applyBorder="1" applyAlignment="1">
      <alignment horizontal="center"/>
    </xf>
    <xf numFmtId="0" fontId="0" fillId="0" borderId="85" xfId="0" applyBorder="1"/>
    <xf numFmtId="0" fontId="5" fillId="0" borderId="86" xfId="0" applyFont="1" applyFill="1" applyBorder="1" applyAlignment="1">
      <alignment horizontal="center" vertical="center"/>
    </xf>
    <xf numFmtId="0" fontId="5" fillId="0" borderId="19" xfId="0" applyFont="1" applyFill="1" applyBorder="1"/>
    <xf numFmtId="42" fontId="0" fillId="0" borderId="86" xfId="0" applyNumberFormat="1" applyBorder="1"/>
    <xf numFmtId="0" fontId="5" fillId="0" borderId="85" xfId="0" applyFont="1" applyFill="1" applyBorder="1" applyAlignment="1">
      <alignment horizontal="center" vertical="center"/>
    </xf>
    <xf numFmtId="42" fontId="0" fillId="0" borderId="88" xfId="0" applyNumberFormat="1" applyBorder="1"/>
    <xf numFmtId="0" fontId="5" fillId="0" borderId="52" xfId="0" applyFont="1" applyFill="1" applyBorder="1"/>
    <xf numFmtId="0" fontId="0" fillId="0" borderId="89" xfId="0" applyBorder="1"/>
    <xf numFmtId="0" fontId="0" fillId="3" borderId="27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2" fontId="0" fillId="3" borderId="14" xfId="0" applyNumberFormat="1" applyFill="1" applyBorder="1"/>
    <xf numFmtId="42" fontId="0" fillId="3" borderId="12" xfId="0" applyNumberFormat="1" applyFill="1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0" fillId="0" borderId="90" xfId="0" applyFill="1" applyBorder="1"/>
    <xf numFmtId="0" fontId="0" fillId="0" borderId="91" xfId="0" applyFill="1" applyBorder="1"/>
    <xf numFmtId="165" fontId="0" fillId="0" borderId="90" xfId="0" applyNumberFormat="1" applyFill="1" applyBorder="1" applyAlignment="1">
      <alignment horizontal="center" vertical="center"/>
    </xf>
    <xf numFmtId="165" fontId="0" fillId="0" borderId="9" xfId="0" applyNumberFormat="1" applyFill="1" applyBorder="1"/>
    <xf numFmtId="42" fontId="0" fillId="0" borderId="19" xfId="0" applyNumberFormat="1" applyFill="1" applyBorder="1"/>
    <xf numFmtId="165" fontId="0" fillId="0" borderId="26" xfId="0" applyNumberFormat="1" applyFill="1" applyBorder="1"/>
    <xf numFmtId="165" fontId="0" fillId="0" borderId="92" xfId="0" applyNumberFormat="1" applyFill="1" applyBorder="1"/>
    <xf numFmtId="165" fontId="0" fillId="0" borderId="5" xfId="0" applyNumberFormat="1" applyFill="1" applyBorder="1"/>
    <xf numFmtId="165" fontId="0" fillId="0" borderId="8" xfId="0" applyNumberFormat="1" applyFill="1" applyBorder="1"/>
    <xf numFmtId="165" fontId="0" fillId="0" borderId="10" xfId="0" applyNumberFormat="1" applyFill="1" applyBorder="1"/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1" fontId="17" fillId="0" borderId="34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0" fillId="0" borderId="1" xfId="0" applyFill="1" applyBorder="1"/>
    <xf numFmtId="165" fontId="4" fillId="2" borderId="4" xfId="0" applyNumberFormat="1" applyFont="1" applyFill="1" applyBorder="1"/>
    <xf numFmtId="165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165" fontId="0" fillId="0" borderId="36" xfId="0" applyNumberFormat="1" applyFill="1" applyBorder="1"/>
    <xf numFmtId="0" fontId="0" fillId="0" borderId="36" xfId="0" applyFill="1" applyBorder="1"/>
    <xf numFmtId="0" fontId="17" fillId="0" borderId="77" xfId="0" applyFont="1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165" fontId="0" fillId="0" borderId="30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32" xfId="0" applyNumberFormat="1" applyFill="1" applyBorder="1"/>
    <xf numFmtId="0" fontId="5" fillId="3" borderId="27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10" fillId="0" borderId="30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left" vertical="center"/>
    </xf>
    <xf numFmtId="0" fontId="10" fillId="3" borderId="37" xfId="2" applyFont="1" applyFill="1" applyBorder="1" applyAlignment="1">
      <alignment horizontal="left"/>
    </xf>
    <xf numFmtId="0" fontId="10" fillId="3" borderId="25" xfId="2" applyFont="1" applyFill="1" applyBorder="1" applyAlignment="1">
      <alignment horizontal="left"/>
    </xf>
    <xf numFmtId="0" fontId="10" fillId="3" borderId="38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/>
    </xf>
    <xf numFmtId="0" fontId="10" fillId="3" borderId="4" xfId="2" applyFont="1" applyFill="1" applyBorder="1" applyAlignment="1">
      <alignment horizontal="left"/>
    </xf>
    <xf numFmtId="0" fontId="10" fillId="3" borderId="5" xfId="2" applyFont="1" applyFill="1" applyBorder="1" applyAlignment="1">
      <alignment horizontal="left"/>
    </xf>
    <xf numFmtId="0" fontId="10" fillId="0" borderId="4" xfId="2" applyFont="1" applyFill="1" applyBorder="1" applyAlignment="1">
      <alignment horizontal="left"/>
    </xf>
    <xf numFmtId="0" fontId="10" fillId="0" borderId="5" xfId="2" applyFont="1" applyFill="1" applyBorder="1" applyAlignment="1">
      <alignment horizontal="left"/>
    </xf>
    <xf numFmtId="0" fontId="10" fillId="3" borderId="7" xfId="2" applyFont="1" applyFill="1" applyBorder="1" applyAlignment="1">
      <alignment horizontal="left"/>
    </xf>
    <xf numFmtId="0" fontId="10" fillId="3" borderId="10" xfId="2" applyFont="1" applyFill="1" applyBorder="1" applyAlignment="1">
      <alignment horizontal="left"/>
    </xf>
    <xf numFmtId="0" fontId="10" fillId="3" borderId="8" xfId="2" applyFont="1" applyFill="1" applyBorder="1" applyAlignment="1">
      <alignment horizontal="left"/>
    </xf>
    <xf numFmtId="0" fontId="10" fillId="3" borderId="3" xfId="2" applyFont="1" applyFill="1" applyBorder="1" applyAlignment="1">
      <alignment horizontal="left" vertical="center"/>
    </xf>
    <xf numFmtId="0" fontId="10" fillId="3" borderId="4" xfId="2" applyFont="1" applyFill="1" applyBorder="1" applyAlignment="1">
      <alignment horizontal="left" vertical="center"/>
    </xf>
    <xf numFmtId="0" fontId="10" fillId="3" borderId="5" xfId="2" applyFont="1" applyFill="1" applyBorder="1" applyAlignment="1">
      <alignment horizontal="left" vertical="center"/>
    </xf>
    <xf numFmtId="0" fontId="10" fillId="0" borderId="25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64" fontId="10" fillId="0" borderId="30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42" fontId="10" fillId="0" borderId="31" xfId="2" applyNumberFormat="1" applyFont="1" applyFill="1" applyBorder="1" applyAlignment="1">
      <alignment horizontal="center" vertical="center"/>
    </xf>
    <xf numFmtId="42" fontId="10" fillId="0" borderId="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10" fillId="0" borderId="46" xfId="2" applyFont="1" applyFill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47" xfId="2" applyFont="1" applyFill="1" applyBorder="1" applyAlignment="1">
      <alignment horizontal="center" vertical="center"/>
    </xf>
    <xf numFmtId="0" fontId="10" fillId="0" borderId="48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64" fontId="10" fillId="0" borderId="49" xfId="1" applyNumberFormat="1" applyFont="1" applyFill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13" fillId="4" borderId="35" xfId="0" applyFont="1" applyFill="1" applyBorder="1" applyAlignment="1">
      <alignment horizontal="left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81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42" fontId="5" fillId="0" borderId="69" xfId="0" applyNumberFormat="1" applyFont="1" applyFill="1" applyBorder="1" applyAlignment="1">
      <alignment horizontal="center" vertical="center"/>
    </xf>
    <xf numFmtId="42" fontId="5" fillId="0" borderId="70" xfId="0" applyNumberFormat="1" applyFont="1" applyFill="1" applyBorder="1" applyAlignment="1">
      <alignment horizontal="center" vertical="center"/>
    </xf>
    <xf numFmtId="42" fontId="5" fillId="0" borderId="71" xfId="0" applyNumberFormat="1" applyFont="1" applyFill="1" applyBorder="1" applyAlignment="1">
      <alignment horizontal="center" vertical="center"/>
    </xf>
    <xf numFmtId="1" fontId="5" fillId="0" borderId="64" xfId="0" applyNumberFormat="1" applyFont="1" applyFill="1" applyBorder="1" applyAlignment="1">
      <alignment horizontal="center" vertical="center"/>
    </xf>
    <xf numFmtId="1" fontId="5" fillId="0" borderId="59" xfId="0" applyNumberFormat="1" applyFont="1" applyFill="1" applyBorder="1" applyAlignment="1">
      <alignment horizontal="center" vertical="center"/>
    </xf>
    <xf numFmtId="1" fontId="5" fillId="0" borderId="67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84" xfId="0" applyFont="1" applyFill="1" applyBorder="1" applyAlignment="1">
      <alignment horizontal="center" vertical="center"/>
    </xf>
    <xf numFmtId="0" fontId="17" fillId="0" borderId="83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94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165" fontId="17" fillId="0" borderId="93" xfId="0" applyNumberFormat="1" applyFont="1" applyFill="1" applyBorder="1" applyAlignment="1">
      <alignment horizontal="center" vertical="center"/>
    </xf>
    <xf numFmtId="165" fontId="17" fillId="0" borderId="87" xfId="0" applyNumberFormat="1" applyFont="1" applyFill="1" applyBorder="1" applyAlignment="1">
      <alignment horizontal="center" vertical="center"/>
    </xf>
  </cellXfs>
  <cellStyles count="6">
    <cellStyle name="Comma [0]" xfId="1" builtinId="6"/>
    <cellStyle name="Comma [0] 44" xfId="4"/>
    <cellStyle name="Comma 2 10" xfId="5"/>
    <cellStyle name="Comma 57" xfId="3"/>
    <cellStyle name="Normal" xfId="0" builtinId="0"/>
    <cellStyle name="Normal 9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3750127352381E-2"/>
          <c:y val="7.9739580134386479E-2"/>
          <c:w val="0.86535024378884251"/>
          <c:h val="0.86324890925117059"/>
        </c:manualLayout>
      </c:layout>
      <c:scatterChart>
        <c:scatterStyle val="lineMarker"/>
        <c:varyColors val="0"/>
        <c:ser>
          <c:idx val="0"/>
          <c:order val="0"/>
          <c:yVal>
            <c:numRef>
              <c:f>Barchart!$I$401:$BG$401</c:f>
              <c:numCache>
                <c:formatCode>0.000</c:formatCode>
                <c:ptCount val="51"/>
                <c:pt idx="0">
                  <c:v>0.13358739281788304</c:v>
                </c:pt>
                <c:pt idx="1">
                  <c:v>0.17647479594095708</c:v>
                </c:pt>
                <c:pt idx="2">
                  <c:v>0.19415305689518064</c:v>
                </c:pt>
                <c:pt idx="3">
                  <c:v>1.4237069623313401</c:v>
                </c:pt>
                <c:pt idx="4">
                  <c:v>3.3497494690670977</c:v>
                </c:pt>
                <c:pt idx="5">
                  <c:v>5.074514811109573</c:v>
                </c:pt>
                <c:pt idx="6">
                  <c:v>5.4926373999818434</c:v>
                </c:pt>
                <c:pt idx="7">
                  <c:v>5.9897267949187132</c:v>
                </c:pt>
                <c:pt idx="8">
                  <c:v>6.6161664388645978</c:v>
                </c:pt>
                <c:pt idx="9">
                  <c:v>8.2872644315875519</c:v>
                </c:pt>
                <c:pt idx="10">
                  <c:v>11.879139982766606</c:v>
                </c:pt>
                <c:pt idx="11">
                  <c:v>15.878069620850072</c:v>
                </c:pt>
                <c:pt idx="12">
                  <c:v>17.26057666630264</c:v>
                </c:pt>
                <c:pt idx="13">
                  <c:v>18.268973140272724</c:v>
                </c:pt>
                <c:pt idx="14">
                  <c:v>23.068056635934528</c:v>
                </c:pt>
                <c:pt idx="15">
                  <c:v>25.480250871900761</c:v>
                </c:pt>
                <c:pt idx="16">
                  <c:v>26.916550776397173</c:v>
                </c:pt>
                <c:pt idx="17">
                  <c:v>27.978992902128766</c:v>
                </c:pt>
                <c:pt idx="18">
                  <c:v>34.294017931152013</c:v>
                </c:pt>
                <c:pt idx="19">
                  <c:v>35.602930958879178</c:v>
                </c:pt>
                <c:pt idx="20">
                  <c:v>37.331833904662354</c:v>
                </c:pt>
                <c:pt idx="21">
                  <c:v>40.734237585737546</c:v>
                </c:pt>
                <c:pt idx="22">
                  <c:v>45.695378133576853</c:v>
                </c:pt>
                <c:pt idx="23">
                  <c:v>47.411622467396697</c:v>
                </c:pt>
                <c:pt idx="24">
                  <c:v>48.929704105404191</c:v>
                </c:pt>
                <c:pt idx="25">
                  <c:v>53.914535612999018</c:v>
                </c:pt>
                <c:pt idx="26">
                  <c:v>57.55892212155797</c:v>
                </c:pt>
                <c:pt idx="27">
                  <c:v>59.746593459777515</c:v>
                </c:pt>
                <c:pt idx="28">
                  <c:v>61.102079678773528</c:v>
                </c:pt>
                <c:pt idx="29">
                  <c:v>67.52626693093832</c:v>
                </c:pt>
                <c:pt idx="30">
                  <c:v>69.927856666844988</c:v>
                </c:pt>
                <c:pt idx="31">
                  <c:v>71.699686527682431</c:v>
                </c:pt>
                <c:pt idx="32">
                  <c:v>73.985809476209781</c:v>
                </c:pt>
                <c:pt idx="33">
                  <c:v>80.365467273900094</c:v>
                </c:pt>
                <c:pt idx="34">
                  <c:v>81.945080114865206</c:v>
                </c:pt>
                <c:pt idx="35">
                  <c:v>83.725349028869161</c:v>
                </c:pt>
                <c:pt idx="36">
                  <c:v>87.883402924469962</c:v>
                </c:pt>
                <c:pt idx="37">
                  <c:v>92.448090618463738</c:v>
                </c:pt>
                <c:pt idx="38">
                  <c:v>93.315782686774327</c:v>
                </c:pt>
                <c:pt idx="39">
                  <c:v>93.732952090702867</c:v>
                </c:pt>
                <c:pt idx="40">
                  <c:v>94.615319292612767</c:v>
                </c:pt>
                <c:pt idx="41">
                  <c:v>95.202125190175622</c:v>
                </c:pt>
                <c:pt idx="42">
                  <c:v>95.580016051018234</c:v>
                </c:pt>
                <c:pt idx="43">
                  <c:v>96.450286880008463</c:v>
                </c:pt>
                <c:pt idx="44">
                  <c:v>97.00331589698034</c:v>
                </c:pt>
                <c:pt idx="45">
                  <c:v>97.647793217334282</c:v>
                </c:pt>
                <c:pt idx="46">
                  <c:v>98.064962621262822</c:v>
                </c:pt>
                <c:pt idx="47">
                  <c:v>98.847639825330845</c:v>
                </c:pt>
                <c:pt idx="48">
                  <c:v>99.413397881241167</c:v>
                </c:pt>
                <c:pt idx="49">
                  <c:v>99.838994235839237</c:v>
                </c:pt>
                <c:pt idx="50" formatCode="0">
                  <c:v>100.039962625984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83552"/>
        <c:axId val="82585088"/>
      </c:scatterChart>
      <c:valAx>
        <c:axId val="8258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85088"/>
        <c:crosses val="autoZero"/>
        <c:crossBetween val="midCat"/>
      </c:valAx>
      <c:valAx>
        <c:axId val="82585088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extTo"/>
        <c:crossAx val="82583552"/>
        <c:crosses val="autoZero"/>
        <c:crossBetween val="midCat"/>
      </c:valAx>
      <c:spPr>
        <a:noFill/>
        <a:ln>
          <a:noFill/>
        </a:ln>
      </c:spPr>
    </c:plotArea>
    <c:plotVisOnly val="1"/>
    <c:dispBlanksAs val="zero"/>
    <c:showDLblsOverMax val="0"/>
  </c:chart>
  <c:spPr>
    <a:noFill/>
    <a:ln>
      <a:noFill/>
    </a:ln>
    <a:effectLst>
      <a:outerShdw sx="1000" sy="1000" algn="ctr" rotWithShape="0">
        <a:schemeClr val="bg1"/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1936750</xdr:colOff>
      <xdr:row>0</xdr:row>
      <xdr:rowOff>0</xdr:rowOff>
    </xdr:from>
    <xdr:to>
      <xdr:col>72</xdr:col>
      <xdr:colOff>0</xdr:colOff>
      <xdr:row>423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2"/>
  <sheetViews>
    <sheetView topLeftCell="A84" zoomScale="70" zoomScaleNormal="70" workbookViewId="0">
      <selection activeCell="D119" sqref="D119"/>
    </sheetView>
  </sheetViews>
  <sheetFormatPr defaultRowHeight="15" x14ac:dyDescent="0.25"/>
  <cols>
    <col min="1" max="1" width="5.42578125" customWidth="1"/>
    <col min="2" max="2" width="45.42578125" customWidth="1"/>
    <col min="3" max="3" width="21" customWidth="1"/>
    <col min="4" max="4" width="38.7109375" customWidth="1"/>
    <col min="6" max="6" width="11" customWidth="1"/>
  </cols>
  <sheetData>
    <row r="1" spans="1:7" x14ac:dyDescent="0.25">
      <c r="A1" s="317" t="s">
        <v>143</v>
      </c>
      <c r="B1" s="317"/>
      <c r="C1" s="317"/>
      <c r="D1" s="317"/>
      <c r="E1" s="317"/>
      <c r="F1" s="317"/>
      <c r="G1" s="317"/>
    </row>
    <row r="2" spans="1:7" ht="15.75" thickBot="1" x14ac:dyDescent="0.3">
      <c r="A2" s="318" t="s">
        <v>144</v>
      </c>
      <c r="B2" s="318"/>
      <c r="C2" s="318"/>
      <c r="D2" s="318"/>
      <c r="E2" s="318"/>
      <c r="F2" s="318"/>
      <c r="G2" s="318"/>
    </row>
    <row r="3" spans="1:7" ht="16.5" thickTop="1" thickBot="1" x14ac:dyDescent="0.3">
      <c r="A3" s="15" t="s">
        <v>0</v>
      </c>
      <c r="B3" s="38" t="s">
        <v>1</v>
      </c>
      <c r="C3" s="315" t="s">
        <v>2</v>
      </c>
      <c r="D3" s="316"/>
      <c r="E3" s="32" t="s">
        <v>3</v>
      </c>
      <c r="F3" s="39" t="s">
        <v>4</v>
      </c>
      <c r="G3" s="40" t="s">
        <v>5</v>
      </c>
    </row>
    <row r="4" spans="1:7" ht="16.5" thickTop="1" thickBot="1" x14ac:dyDescent="0.3">
      <c r="A4" s="69">
        <v>1</v>
      </c>
      <c r="B4" s="309" t="s">
        <v>133</v>
      </c>
      <c r="C4" s="310"/>
      <c r="D4" s="310"/>
      <c r="E4" s="310"/>
      <c r="F4" s="310"/>
      <c r="G4" s="311"/>
    </row>
    <row r="5" spans="1:7" ht="15.75" thickTop="1" x14ac:dyDescent="0.25">
      <c r="A5" s="14" t="s">
        <v>134</v>
      </c>
      <c r="B5" s="20" t="s">
        <v>6</v>
      </c>
      <c r="C5" s="21" t="s">
        <v>7</v>
      </c>
      <c r="D5" s="12">
        <v>70</v>
      </c>
      <c r="E5" s="33">
        <v>1</v>
      </c>
      <c r="F5" s="22">
        <f>E5*D7</f>
        <v>1568</v>
      </c>
      <c r="G5" s="23" t="s">
        <v>12</v>
      </c>
    </row>
    <row r="6" spans="1:7" x14ac:dyDescent="0.25">
      <c r="A6" s="14"/>
      <c r="B6" s="13"/>
      <c r="C6" s="4" t="s">
        <v>8</v>
      </c>
      <c r="D6" s="3">
        <v>22.4</v>
      </c>
      <c r="E6" s="34"/>
      <c r="F6" s="2"/>
      <c r="G6" s="3"/>
    </row>
    <row r="7" spans="1:7" x14ac:dyDescent="0.25">
      <c r="A7" s="14"/>
      <c r="B7" s="13"/>
      <c r="C7" s="4" t="s">
        <v>9</v>
      </c>
      <c r="D7" s="3">
        <f>D5*D6</f>
        <v>1568</v>
      </c>
      <c r="E7" s="34"/>
      <c r="F7" s="2"/>
      <c r="G7" s="3"/>
    </row>
    <row r="8" spans="1:7" x14ac:dyDescent="0.25">
      <c r="A8" s="14"/>
      <c r="B8" s="13"/>
      <c r="C8" s="4"/>
      <c r="D8" s="3"/>
      <c r="E8" s="34"/>
      <c r="F8" s="2"/>
      <c r="G8" s="3"/>
    </row>
    <row r="9" spans="1:7" x14ac:dyDescent="0.25">
      <c r="A9" s="14" t="s">
        <v>135</v>
      </c>
      <c r="B9" s="13" t="s">
        <v>10</v>
      </c>
      <c r="C9" s="4" t="s">
        <v>7</v>
      </c>
      <c r="D9" s="3">
        <v>20</v>
      </c>
      <c r="E9" s="34">
        <v>1</v>
      </c>
      <c r="F9" s="5">
        <f>E9*D11</f>
        <v>40</v>
      </c>
      <c r="G9" s="6" t="s">
        <v>12</v>
      </c>
    </row>
    <row r="10" spans="1:7" x14ac:dyDescent="0.25">
      <c r="A10" s="14"/>
      <c r="B10" s="13"/>
      <c r="C10" s="4" t="s">
        <v>8</v>
      </c>
      <c r="D10" s="3">
        <v>2</v>
      </c>
      <c r="E10" s="34"/>
      <c r="F10" s="2"/>
      <c r="G10" s="3"/>
    </row>
    <row r="11" spans="1:7" x14ac:dyDescent="0.25">
      <c r="A11" s="14"/>
      <c r="B11" s="13"/>
      <c r="C11" s="4" t="s">
        <v>9</v>
      </c>
      <c r="D11" s="3">
        <f>D10*D9</f>
        <v>40</v>
      </c>
      <c r="E11" s="34"/>
      <c r="F11" s="2"/>
      <c r="G11" s="3"/>
    </row>
    <row r="12" spans="1:7" x14ac:dyDescent="0.25">
      <c r="A12" s="14"/>
      <c r="B12" s="13"/>
      <c r="C12" s="4"/>
      <c r="D12" s="3"/>
      <c r="E12" s="34"/>
      <c r="F12" s="2"/>
      <c r="G12" s="3"/>
    </row>
    <row r="13" spans="1:7" x14ac:dyDescent="0.25">
      <c r="A13" s="14" t="s">
        <v>136</v>
      </c>
      <c r="B13" s="13" t="s">
        <v>11</v>
      </c>
      <c r="C13" s="4" t="s">
        <v>7</v>
      </c>
      <c r="D13" s="3">
        <v>4</v>
      </c>
      <c r="E13" s="34">
        <v>1</v>
      </c>
      <c r="F13" s="5">
        <f>D15*E13</f>
        <v>20</v>
      </c>
      <c r="G13" s="6" t="s">
        <v>12</v>
      </c>
    </row>
    <row r="14" spans="1:7" x14ac:dyDescent="0.25">
      <c r="A14" s="14"/>
      <c r="B14" s="13"/>
      <c r="C14" s="4" t="s">
        <v>8</v>
      </c>
      <c r="D14" s="3">
        <v>5</v>
      </c>
      <c r="E14" s="34"/>
      <c r="F14" s="2"/>
      <c r="G14" s="3"/>
    </row>
    <row r="15" spans="1:7" x14ac:dyDescent="0.25">
      <c r="A15" s="14"/>
      <c r="B15" s="13"/>
      <c r="C15" s="4" t="s">
        <v>9</v>
      </c>
      <c r="D15" s="3">
        <f>D14*D13</f>
        <v>20</v>
      </c>
      <c r="E15" s="34"/>
      <c r="F15" s="2"/>
      <c r="G15" s="3"/>
    </row>
    <row r="16" spans="1:7" x14ac:dyDescent="0.25">
      <c r="A16" s="14"/>
      <c r="B16" s="13"/>
      <c r="C16" s="4"/>
      <c r="D16" s="3"/>
      <c r="E16" s="34"/>
      <c r="F16" s="2"/>
      <c r="G16" s="3"/>
    </row>
    <row r="17" spans="1:7" x14ac:dyDescent="0.25">
      <c r="A17" s="14" t="s">
        <v>137</v>
      </c>
      <c r="B17" s="13" t="s">
        <v>40</v>
      </c>
      <c r="C17" s="4" t="s">
        <v>7</v>
      </c>
      <c r="D17" s="3">
        <v>70</v>
      </c>
      <c r="E17" s="34">
        <v>1</v>
      </c>
      <c r="F17" s="5">
        <f>E17*D19</f>
        <v>10.5</v>
      </c>
      <c r="G17" s="6" t="s">
        <v>12</v>
      </c>
    </row>
    <row r="18" spans="1:7" x14ac:dyDescent="0.25">
      <c r="A18" s="14"/>
      <c r="B18" s="13"/>
      <c r="C18" s="4" t="s">
        <v>8</v>
      </c>
      <c r="D18" s="3">
        <v>0.15</v>
      </c>
      <c r="E18" s="34"/>
      <c r="F18" s="2"/>
      <c r="G18" s="3"/>
    </row>
    <row r="19" spans="1:7" x14ac:dyDescent="0.25">
      <c r="A19" s="14"/>
      <c r="B19" s="13"/>
      <c r="C19" s="4" t="s">
        <v>9</v>
      </c>
      <c r="D19" s="3">
        <f>D17*D18</f>
        <v>10.5</v>
      </c>
      <c r="E19" s="34"/>
      <c r="F19" s="2"/>
      <c r="G19" s="3"/>
    </row>
    <row r="20" spans="1:7" x14ac:dyDescent="0.25">
      <c r="A20" s="14"/>
      <c r="B20" s="13"/>
      <c r="C20" s="4"/>
      <c r="D20" s="3"/>
      <c r="E20" s="34"/>
      <c r="F20" s="2"/>
      <c r="G20" s="3"/>
    </row>
    <row r="21" spans="1:7" ht="15.75" thickBot="1" x14ac:dyDescent="0.3">
      <c r="A21" s="14"/>
      <c r="B21" s="16"/>
      <c r="C21" s="17"/>
      <c r="D21" s="18"/>
      <c r="E21" s="35"/>
      <c r="F21" s="19"/>
      <c r="G21" s="18"/>
    </row>
    <row r="22" spans="1:7" ht="16.5" thickTop="1" thickBot="1" x14ac:dyDescent="0.3">
      <c r="A22" s="69">
        <v>2</v>
      </c>
      <c r="B22" s="309" t="s">
        <v>129</v>
      </c>
      <c r="C22" s="310"/>
      <c r="D22" s="310"/>
      <c r="E22" s="310"/>
      <c r="F22" s="310"/>
      <c r="G22" s="311"/>
    </row>
    <row r="23" spans="1:7" ht="15.75" thickTop="1" x14ac:dyDescent="0.25">
      <c r="A23" s="24" t="s">
        <v>134</v>
      </c>
      <c r="B23" s="20" t="s">
        <v>13</v>
      </c>
      <c r="C23" s="21" t="s">
        <v>7</v>
      </c>
      <c r="D23" s="12">
        <v>12</v>
      </c>
      <c r="E23" s="33">
        <v>28</v>
      </c>
      <c r="F23" s="11">
        <f>E23*D25</f>
        <v>190.00464000000002</v>
      </c>
      <c r="G23" s="12" t="s">
        <v>20</v>
      </c>
    </row>
    <row r="24" spans="1:7" x14ac:dyDescent="0.25">
      <c r="A24" s="14"/>
      <c r="B24" s="13"/>
      <c r="C24" s="4" t="s">
        <v>121</v>
      </c>
      <c r="D24" s="3">
        <v>0.56549000000000005</v>
      </c>
      <c r="E24" s="34"/>
      <c r="F24" s="2"/>
      <c r="G24" s="3"/>
    </row>
    <row r="25" spans="1:7" x14ac:dyDescent="0.25">
      <c r="A25" s="14"/>
      <c r="B25" s="13"/>
      <c r="C25" s="4" t="s">
        <v>19</v>
      </c>
      <c r="D25" s="3">
        <f>D24*D23</f>
        <v>6.7858800000000006</v>
      </c>
      <c r="E25" s="34"/>
      <c r="F25" s="2"/>
      <c r="G25" s="3"/>
    </row>
    <row r="26" spans="1:7" x14ac:dyDescent="0.25">
      <c r="A26" s="14"/>
      <c r="B26" s="13"/>
      <c r="C26" s="4"/>
      <c r="D26" s="6" t="s">
        <v>67</v>
      </c>
      <c r="E26" s="36"/>
      <c r="F26" s="5">
        <f>F23</f>
        <v>190.00464000000002</v>
      </c>
      <c r="G26" s="6" t="s">
        <v>20</v>
      </c>
    </row>
    <row r="27" spans="1:7" x14ac:dyDescent="0.25">
      <c r="A27" s="14"/>
      <c r="B27" s="13"/>
      <c r="C27" s="4"/>
      <c r="D27" s="3"/>
      <c r="E27" s="34"/>
      <c r="F27" s="2"/>
      <c r="G27" s="3"/>
    </row>
    <row r="28" spans="1:7" x14ac:dyDescent="0.25">
      <c r="A28" s="14" t="s">
        <v>135</v>
      </c>
      <c r="B28" s="13" t="s">
        <v>14</v>
      </c>
      <c r="C28" s="4" t="s">
        <v>22</v>
      </c>
      <c r="D28" s="3" t="s">
        <v>44</v>
      </c>
      <c r="E28" s="34">
        <v>1</v>
      </c>
      <c r="F28" s="7">
        <f>D31*E28</f>
        <v>22.760999999999999</v>
      </c>
      <c r="G28" s="8" t="s">
        <v>20</v>
      </c>
    </row>
    <row r="29" spans="1:7" x14ac:dyDescent="0.25">
      <c r="A29" s="14"/>
      <c r="B29" s="13"/>
      <c r="C29" s="4" t="s">
        <v>25</v>
      </c>
      <c r="D29" s="3">
        <v>0.3</v>
      </c>
      <c r="E29" s="34"/>
      <c r="F29" s="2"/>
      <c r="G29" s="3"/>
    </row>
    <row r="30" spans="1:7" x14ac:dyDescent="0.25">
      <c r="A30" s="14"/>
      <c r="B30" s="13"/>
      <c r="C30" s="4" t="s">
        <v>17</v>
      </c>
      <c r="D30" s="3">
        <v>0.3</v>
      </c>
      <c r="E30" s="34"/>
      <c r="F30" s="2"/>
      <c r="G30" s="3"/>
    </row>
    <row r="31" spans="1:7" x14ac:dyDescent="0.25">
      <c r="A31" s="14"/>
      <c r="B31" s="13"/>
      <c r="C31" s="4" t="s">
        <v>19</v>
      </c>
      <c r="D31" s="3">
        <f>D30*D29*252.9</f>
        <v>22.760999999999999</v>
      </c>
      <c r="E31" s="34"/>
      <c r="F31" s="2"/>
      <c r="G31" s="3"/>
    </row>
    <row r="32" spans="1:7" x14ac:dyDescent="0.25">
      <c r="A32" s="14"/>
      <c r="B32" s="13"/>
      <c r="C32" s="4"/>
      <c r="D32" s="6" t="s">
        <v>67</v>
      </c>
      <c r="E32" s="36"/>
      <c r="F32" s="5">
        <f>F28</f>
        <v>22.760999999999999</v>
      </c>
      <c r="G32" s="6" t="s">
        <v>20</v>
      </c>
    </row>
    <row r="33" spans="1:7" x14ac:dyDescent="0.25">
      <c r="A33" s="14"/>
      <c r="B33" s="13"/>
      <c r="C33" s="4"/>
      <c r="D33" s="3"/>
      <c r="E33" s="34"/>
      <c r="F33" s="2"/>
      <c r="G33" s="3"/>
    </row>
    <row r="34" spans="1:7" x14ac:dyDescent="0.25">
      <c r="A34" s="14" t="s">
        <v>136</v>
      </c>
      <c r="B34" s="13" t="s">
        <v>16</v>
      </c>
      <c r="C34" s="4" t="s">
        <v>7</v>
      </c>
      <c r="D34" s="3">
        <v>39.6</v>
      </c>
      <c r="E34" s="34">
        <v>1</v>
      </c>
      <c r="F34" s="7">
        <f>D37*E34</f>
        <v>53.460000000000008</v>
      </c>
      <c r="G34" s="8" t="s">
        <v>20</v>
      </c>
    </row>
    <row r="35" spans="1:7" x14ac:dyDescent="0.25">
      <c r="A35" s="14"/>
      <c r="B35" s="13"/>
      <c r="C35" s="4" t="s">
        <v>17</v>
      </c>
      <c r="D35" s="3">
        <v>13.5</v>
      </c>
      <c r="E35" s="34"/>
      <c r="F35" s="2"/>
      <c r="G35" s="3"/>
    </row>
    <row r="36" spans="1:7" x14ac:dyDescent="0.25">
      <c r="A36" s="14"/>
      <c r="B36" s="13"/>
      <c r="C36" s="4" t="s">
        <v>18</v>
      </c>
      <c r="D36" s="3">
        <v>0.1</v>
      </c>
      <c r="E36" s="34"/>
      <c r="F36" s="2"/>
      <c r="G36" s="3"/>
    </row>
    <row r="37" spans="1:7" x14ac:dyDescent="0.25">
      <c r="A37" s="14"/>
      <c r="B37" s="13"/>
      <c r="C37" s="4" t="s">
        <v>19</v>
      </c>
      <c r="D37" s="3">
        <f>D36*D35*D34</f>
        <v>53.460000000000008</v>
      </c>
      <c r="E37" s="34"/>
      <c r="F37" s="2"/>
      <c r="G37" s="3"/>
    </row>
    <row r="38" spans="1:7" x14ac:dyDescent="0.25">
      <c r="A38" s="14"/>
      <c r="B38" s="13"/>
      <c r="C38" s="4"/>
      <c r="D38" s="6" t="s">
        <v>67</v>
      </c>
      <c r="E38" s="36"/>
      <c r="F38" s="5">
        <f>F34</f>
        <v>53.460000000000008</v>
      </c>
      <c r="G38" s="6" t="s">
        <v>20</v>
      </c>
    </row>
    <row r="39" spans="1:7" x14ac:dyDescent="0.25">
      <c r="A39" s="14"/>
      <c r="B39" s="13"/>
      <c r="C39" s="4"/>
      <c r="D39" s="3"/>
      <c r="E39" s="34"/>
      <c r="F39" s="2"/>
      <c r="G39" s="3"/>
    </row>
    <row r="40" spans="1:7" x14ac:dyDescent="0.25">
      <c r="A40" s="14" t="s">
        <v>137</v>
      </c>
      <c r="B40" s="13" t="s">
        <v>15</v>
      </c>
      <c r="C40" s="4" t="s">
        <v>7</v>
      </c>
      <c r="D40" s="3">
        <v>39.6</v>
      </c>
      <c r="E40" s="34">
        <v>1</v>
      </c>
      <c r="F40" s="7">
        <f>D43*E40</f>
        <v>26.730000000000004</v>
      </c>
      <c r="G40" s="8" t="s">
        <v>20</v>
      </c>
    </row>
    <row r="41" spans="1:7" x14ac:dyDescent="0.25">
      <c r="A41" s="14"/>
      <c r="B41" s="13"/>
      <c r="C41" s="4" t="s">
        <v>17</v>
      </c>
      <c r="D41" s="3">
        <v>13.5</v>
      </c>
      <c r="E41" s="34"/>
      <c r="F41" s="2"/>
      <c r="G41" s="3"/>
    </row>
    <row r="42" spans="1:7" x14ac:dyDescent="0.25">
      <c r="A42" s="14"/>
      <c r="B42" s="13"/>
      <c r="C42" s="4" t="s">
        <v>18</v>
      </c>
      <c r="D42" s="3">
        <v>0.05</v>
      </c>
      <c r="E42" s="34"/>
      <c r="F42" s="2"/>
      <c r="G42" s="3"/>
    </row>
    <row r="43" spans="1:7" x14ac:dyDescent="0.25">
      <c r="A43" s="14"/>
      <c r="B43" s="13"/>
      <c r="C43" s="4" t="s">
        <v>19</v>
      </c>
      <c r="D43" s="3">
        <f>D42*D41*D40</f>
        <v>26.730000000000004</v>
      </c>
      <c r="E43" s="34"/>
      <c r="F43" s="2"/>
      <c r="G43" s="3"/>
    </row>
    <row r="44" spans="1:7" x14ac:dyDescent="0.25">
      <c r="A44" s="14"/>
      <c r="B44" s="13"/>
      <c r="C44" s="4"/>
      <c r="D44" s="6" t="s">
        <v>67</v>
      </c>
      <c r="E44" s="36"/>
      <c r="F44" s="5">
        <f>F40</f>
        <v>26.730000000000004</v>
      </c>
      <c r="G44" s="6" t="s">
        <v>20</v>
      </c>
    </row>
    <row r="45" spans="1:7" x14ac:dyDescent="0.25">
      <c r="A45" s="14"/>
      <c r="B45" s="13"/>
      <c r="C45" s="4"/>
      <c r="D45" s="8"/>
      <c r="E45" s="37"/>
      <c r="F45" s="7"/>
      <c r="G45" s="8"/>
    </row>
    <row r="46" spans="1:7" ht="15.75" thickBot="1" x14ac:dyDescent="0.3">
      <c r="A46" s="14"/>
      <c r="B46" s="16"/>
      <c r="C46" s="17"/>
      <c r="D46" s="18"/>
      <c r="E46" s="35"/>
      <c r="F46" s="19"/>
      <c r="G46" s="18"/>
    </row>
    <row r="47" spans="1:7" ht="16.5" thickTop="1" thickBot="1" x14ac:dyDescent="0.3">
      <c r="A47" s="69">
        <v>3</v>
      </c>
      <c r="B47" s="309" t="s">
        <v>130</v>
      </c>
      <c r="C47" s="310"/>
      <c r="D47" s="310"/>
      <c r="E47" s="310"/>
      <c r="F47" s="310"/>
      <c r="G47" s="311"/>
    </row>
    <row r="48" spans="1:7" ht="15.75" thickTop="1" x14ac:dyDescent="0.25">
      <c r="A48" s="24" t="s">
        <v>134</v>
      </c>
      <c r="B48" s="20" t="s">
        <v>21</v>
      </c>
      <c r="C48" s="21" t="s">
        <v>7</v>
      </c>
      <c r="D48" s="12">
        <v>12</v>
      </c>
      <c r="E48" s="33">
        <v>28</v>
      </c>
      <c r="F48" s="11">
        <f>E48*D50</f>
        <v>190.00464000000002</v>
      </c>
      <c r="G48" s="12" t="s">
        <v>20</v>
      </c>
    </row>
    <row r="49" spans="1:7" x14ac:dyDescent="0.25">
      <c r="A49" s="14"/>
      <c r="B49" s="13"/>
      <c r="C49" s="4" t="s">
        <v>121</v>
      </c>
      <c r="D49" s="3">
        <v>0.56549000000000005</v>
      </c>
      <c r="E49" s="34"/>
      <c r="F49" s="2"/>
      <c r="G49" s="3"/>
    </row>
    <row r="50" spans="1:7" x14ac:dyDescent="0.25">
      <c r="A50" s="14"/>
      <c r="B50" s="13"/>
      <c r="C50" s="4" t="s">
        <v>19</v>
      </c>
      <c r="D50" s="3">
        <f>D49*D48</f>
        <v>6.7858800000000006</v>
      </c>
      <c r="E50" s="34"/>
      <c r="F50" s="2"/>
      <c r="G50" s="3"/>
    </row>
    <row r="51" spans="1:7" x14ac:dyDescent="0.25">
      <c r="A51" s="14"/>
      <c r="B51" s="13"/>
      <c r="C51" s="4"/>
      <c r="D51" s="6" t="s">
        <v>67</v>
      </c>
      <c r="E51" s="36"/>
      <c r="F51" s="5">
        <f>F48</f>
        <v>190.00464000000002</v>
      </c>
      <c r="G51" s="6" t="s">
        <v>20</v>
      </c>
    </row>
    <row r="52" spans="1:7" x14ac:dyDescent="0.25">
      <c r="A52" s="14"/>
      <c r="B52" s="13"/>
      <c r="C52" s="4"/>
      <c r="D52" s="3"/>
      <c r="E52" s="34"/>
      <c r="F52" s="2"/>
      <c r="G52" s="3"/>
    </row>
    <row r="53" spans="1:7" x14ac:dyDescent="0.25">
      <c r="A53" s="14"/>
      <c r="B53" s="13"/>
      <c r="C53" s="4"/>
      <c r="D53" s="3"/>
      <c r="E53" s="34"/>
      <c r="F53" s="2"/>
      <c r="G53" s="3"/>
    </row>
    <row r="54" spans="1:7" x14ac:dyDescent="0.25">
      <c r="A54" s="14" t="s">
        <v>135</v>
      </c>
      <c r="B54" s="13" t="s">
        <v>23</v>
      </c>
      <c r="C54" s="4" t="s">
        <v>24</v>
      </c>
      <c r="D54" s="3">
        <v>1.65</v>
      </c>
      <c r="E54" s="34">
        <v>28</v>
      </c>
      <c r="F54" s="7">
        <f>E54*D57</f>
        <v>15.245999999999999</v>
      </c>
      <c r="G54" s="8" t="s">
        <v>20</v>
      </c>
    </row>
    <row r="55" spans="1:7" x14ac:dyDescent="0.25">
      <c r="A55" s="14"/>
      <c r="B55" s="13"/>
      <c r="C55" s="4" t="s">
        <v>17</v>
      </c>
      <c r="D55" s="3">
        <v>1.65</v>
      </c>
      <c r="E55" s="34"/>
      <c r="F55" s="2"/>
      <c r="G55" s="3"/>
    </row>
    <row r="56" spans="1:7" x14ac:dyDescent="0.25">
      <c r="A56" s="14"/>
      <c r="B56" s="13"/>
      <c r="C56" s="4" t="s">
        <v>18</v>
      </c>
      <c r="D56" s="3">
        <v>0.2</v>
      </c>
      <c r="E56" s="34"/>
      <c r="F56" s="2"/>
      <c r="G56" s="3"/>
    </row>
    <row r="57" spans="1:7" x14ac:dyDescent="0.25">
      <c r="A57" s="14"/>
      <c r="B57" s="13"/>
      <c r="C57" s="4" t="s">
        <v>19</v>
      </c>
      <c r="D57" s="3">
        <f>D56*D55*D54</f>
        <v>0.54449999999999998</v>
      </c>
      <c r="E57" s="34"/>
      <c r="F57" s="2"/>
      <c r="G57" s="3"/>
    </row>
    <row r="58" spans="1:7" x14ac:dyDescent="0.25">
      <c r="A58" s="14"/>
      <c r="B58" s="13"/>
      <c r="C58" s="4"/>
      <c r="D58" s="6" t="s">
        <v>67</v>
      </c>
      <c r="E58" s="36"/>
      <c r="F58" s="5">
        <f>F54</f>
        <v>15.245999999999999</v>
      </c>
      <c r="G58" s="6" t="s">
        <v>20</v>
      </c>
    </row>
    <row r="59" spans="1:7" x14ac:dyDescent="0.25">
      <c r="A59" s="14"/>
      <c r="B59" s="13"/>
      <c r="C59" s="4"/>
      <c r="D59" s="8"/>
      <c r="E59" s="37"/>
      <c r="F59" s="7"/>
      <c r="G59" s="8"/>
    </row>
    <row r="60" spans="1:7" ht="15.75" thickBot="1" x14ac:dyDescent="0.3">
      <c r="A60" s="14"/>
      <c r="B60" s="16"/>
      <c r="C60" s="17"/>
      <c r="D60" s="18"/>
      <c r="E60" s="35"/>
      <c r="F60" s="19"/>
      <c r="G60" s="18"/>
    </row>
    <row r="61" spans="1:7" ht="16.5" thickTop="1" thickBot="1" x14ac:dyDescent="0.3">
      <c r="A61" s="69">
        <v>4</v>
      </c>
      <c r="B61" s="309" t="s">
        <v>131</v>
      </c>
      <c r="C61" s="310"/>
      <c r="D61" s="310"/>
      <c r="E61" s="310"/>
      <c r="F61" s="310"/>
      <c r="G61" s="311"/>
    </row>
    <row r="62" spans="1:7" ht="15.75" thickTop="1" x14ac:dyDescent="0.25">
      <c r="A62" s="14"/>
      <c r="B62" s="20"/>
      <c r="C62" s="21"/>
      <c r="D62" s="12"/>
      <c r="E62" s="33"/>
      <c r="F62" s="11"/>
      <c r="G62" s="12"/>
    </row>
    <row r="63" spans="1:7" x14ac:dyDescent="0.25">
      <c r="A63" s="14" t="s">
        <v>134</v>
      </c>
      <c r="B63" s="13" t="s">
        <v>26</v>
      </c>
      <c r="C63" s="4" t="s">
        <v>7</v>
      </c>
      <c r="D63" s="3">
        <v>39.6</v>
      </c>
      <c r="E63" s="34">
        <v>1</v>
      </c>
      <c r="F63" s="7">
        <f>E63*D66</f>
        <v>53.460000000000008</v>
      </c>
      <c r="G63" s="8" t="s">
        <v>20</v>
      </c>
    </row>
    <row r="64" spans="1:7" x14ac:dyDescent="0.25">
      <c r="A64" s="14"/>
      <c r="B64" s="13"/>
      <c r="C64" s="4" t="s">
        <v>8</v>
      </c>
      <c r="D64" s="3">
        <v>13.5</v>
      </c>
      <c r="E64" s="34"/>
      <c r="F64" s="2"/>
      <c r="G64" s="3"/>
    </row>
    <row r="65" spans="1:7" x14ac:dyDescent="0.25">
      <c r="A65" s="14"/>
      <c r="B65" s="13"/>
      <c r="C65" s="4" t="s">
        <v>38</v>
      </c>
      <c r="D65" s="3">
        <v>0.1</v>
      </c>
      <c r="E65" s="34"/>
      <c r="F65" s="2"/>
      <c r="G65" s="3"/>
    </row>
    <row r="66" spans="1:7" x14ac:dyDescent="0.25">
      <c r="A66" s="14"/>
      <c r="B66" s="13"/>
      <c r="C66" s="4" t="s">
        <v>19</v>
      </c>
      <c r="D66" s="3">
        <f>D65*D64*D63</f>
        <v>53.460000000000008</v>
      </c>
      <c r="E66" s="34"/>
      <c r="F66" s="2"/>
      <c r="G66" s="3"/>
    </row>
    <row r="67" spans="1:7" x14ac:dyDescent="0.25">
      <c r="A67" s="14"/>
      <c r="B67" s="13"/>
      <c r="C67" s="4"/>
      <c r="D67" s="6" t="s">
        <v>67</v>
      </c>
      <c r="E67" s="36"/>
      <c r="F67" s="5">
        <f>F63</f>
        <v>53.460000000000008</v>
      </c>
      <c r="G67" s="6" t="s">
        <v>20</v>
      </c>
    </row>
    <row r="68" spans="1:7" x14ac:dyDescent="0.25">
      <c r="A68" s="14"/>
      <c r="B68" s="13"/>
      <c r="C68" s="4"/>
      <c r="D68" s="8"/>
      <c r="E68" s="37"/>
      <c r="F68" s="7"/>
      <c r="G68" s="8"/>
    </row>
    <row r="69" spans="1:7" x14ac:dyDescent="0.25">
      <c r="A69" s="14" t="s">
        <v>135</v>
      </c>
      <c r="B69" s="13" t="s">
        <v>23</v>
      </c>
      <c r="C69" s="4" t="s">
        <v>24</v>
      </c>
      <c r="D69" s="3">
        <v>1.65</v>
      </c>
      <c r="E69" s="34">
        <v>28</v>
      </c>
      <c r="F69" s="7">
        <f>E69*D72</f>
        <v>15.245999999999999</v>
      </c>
      <c r="G69" s="8" t="s">
        <v>20</v>
      </c>
    </row>
    <row r="70" spans="1:7" x14ac:dyDescent="0.25">
      <c r="A70" s="14"/>
      <c r="B70" s="13"/>
      <c r="C70" s="4" t="s">
        <v>17</v>
      </c>
      <c r="D70" s="3">
        <v>1.65</v>
      </c>
      <c r="E70" s="34"/>
      <c r="F70" s="2"/>
      <c r="G70" s="3"/>
    </row>
    <row r="71" spans="1:7" x14ac:dyDescent="0.25">
      <c r="A71" s="14"/>
      <c r="B71" s="13"/>
      <c r="C71" s="4" t="s">
        <v>18</v>
      </c>
      <c r="D71" s="3">
        <v>0.2</v>
      </c>
      <c r="E71" s="34"/>
      <c r="F71" s="2"/>
      <c r="G71" s="3"/>
    </row>
    <row r="72" spans="1:7" x14ac:dyDescent="0.25">
      <c r="A72" s="14"/>
      <c r="B72" s="13"/>
      <c r="C72" s="4" t="s">
        <v>19</v>
      </c>
      <c r="D72" s="3">
        <f>D71*D70*D69</f>
        <v>0.54449999999999998</v>
      </c>
      <c r="E72" s="34"/>
      <c r="F72" s="2"/>
      <c r="G72" s="3"/>
    </row>
    <row r="73" spans="1:7" x14ac:dyDescent="0.25">
      <c r="A73" s="14"/>
      <c r="B73" s="13"/>
      <c r="C73" s="4"/>
      <c r="D73" s="6" t="s">
        <v>67</v>
      </c>
      <c r="E73" s="36"/>
      <c r="F73" s="5">
        <f>F69</f>
        <v>15.245999999999999</v>
      </c>
      <c r="G73" s="6" t="s">
        <v>20</v>
      </c>
    </row>
    <row r="74" spans="1:7" x14ac:dyDescent="0.25">
      <c r="A74" s="14"/>
      <c r="B74" s="13"/>
      <c r="C74" s="4"/>
      <c r="D74" s="8"/>
      <c r="E74" s="37"/>
      <c r="F74" s="7"/>
      <c r="G74" s="8"/>
    </row>
    <row r="75" spans="1:7" x14ac:dyDescent="0.25">
      <c r="A75" s="14" t="s">
        <v>136</v>
      </c>
      <c r="B75" s="13" t="s">
        <v>27</v>
      </c>
      <c r="C75" s="4" t="s">
        <v>22</v>
      </c>
      <c r="D75" s="3" t="s">
        <v>44</v>
      </c>
      <c r="E75" s="34">
        <v>1</v>
      </c>
      <c r="F75" s="7">
        <f>D78*E75</f>
        <v>37.935000000000002</v>
      </c>
      <c r="G75" s="8" t="s">
        <v>20</v>
      </c>
    </row>
    <row r="76" spans="1:7" x14ac:dyDescent="0.25">
      <c r="A76" s="14"/>
      <c r="B76" s="13"/>
      <c r="C76" s="4" t="s">
        <v>25</v>
      </c>
      <c r="D76" s="3">
        <v>0.5</v>
      </c>
      <c r="E76" s="34"/>
      <c r="F76" s="2"/>
      <c r="G76" s="3"/>
    </row>
    <row r="77" spans="1:7" x14ac:dyDescent="0.25">
      <c r="A77" s="14"/>
      <c r="B77" s="13"/>
      <c r="C77" s="4" t="s">
        <v>17</v>
      </c>
      <c r="D77" s="3">
        <v>0.3</v>
      </c>
      <c r="E77" s="34"/>
      <c r="F77" s="2"/>
      <c r="G77" s="3"/>
    </row>
    <row r="78" spans="1:7" x14ac:dyDescent="0.25">
      <c r="A78" s="14"/>
      <c r="B78" s="13"/>
      <c r="C78" s="4" t="s">
        <v>19</v>
      </c>
      <c r="D78" s="3">
        <f>D77*D76*252.9</f>
        <v>37.935000000000002</v>
      </c>
      <c r="E78" s="34"/>
      <c r="F78" s="2"/>
      <c r="G78" s="3"/>
    </row>
    <row r="79" spans="1:7" ht="15.75" thickBot="1" x14ac:dyDescent="0.3">
      <c r="A79" s="14"/>
      <c r="B79" s="16"/>
      <c r="C79" s="17"/>
      <c r="D79" s="41" t="s">
        <v>67</v>
      </c>
      <c r="E79" s="42"/>
      <c r="F79" s="29">
        <f>F75</f>
        <v>37.935000000000002</v>
      </c>
      <c r="G79" s="41" t="s">
        <v>20</v>
      </c>
    </row>
    <row r="80" spans="1:7" ht="15.75" thickTop="1" x14ac:dyDescent="0.25">
      <c r="A80" s="43"/>
      <c r="B80" s="44"/>
      <c r="C80" s="44"/>
      <c r="D80" s="44"/>
      <c r="E80" s="43"/>
      <c r="F80" s="44"/>
      <c r="G80" s="44"/>
    </row>
    <row r="81" spans="1:7" x14ac:dyDescent="0.25">
      <c r="A81" s="45"/>
      <c r="B81" s="1"/>
      <c r="C81" s="1"/>
      <c r="D81" s="1"/>
      <c r="E81" s="45"/>
      <c r="F81" s="1"/>
      <c r="G81" s="1"/>
    </row>
    <row r="82" spans="1:7" x14ac:dyDescent="0.25">
      <c r="A82" s="45"/>
      <c r="B82" s="1"/>
      <c r="C82" s="1"/>
      <c r="D82" s="1"/>
      <c r="E82" s="45"/>
      <c r="F82" s="1"/>
      <c r="G82" s="1"/>
    </row>
    <row r="83" spans="1:7" ht="15.75" thickBot="1" x14ac:dyDescent="0.3">
      <c r="A83" s="52"/>
      <c r="B83" s="31"/>
      <c r="C83" s="31"/>
      <c r="D83" s="31"/>
      <c r="E83" s="52"/>
      <c r="F83" s="31"/>
      <c r="G83" s="31"/>
    </row>
    <row r="84" spans="1:7" ht="15.75" thickTop="1" x14ac:dyDescent="0.25">
      <c r="A84" s="14" t="s">
        <v>137</v>
      </c>
      <c r="B84" s="20" t="s">
        <v>28</v>
      </c>
      <c r="C84" s="21" t="s">
        <v>7</v>
      </c>
      <c r="D84" s="12">
        <v>0.3</v>
      </c>
      <c r="E84" s="33">
        <v>28</v>
      </c>
      <c r="F84" s="11">
        <f>E84*D87</f>
        <v>17.920000000000002</v>
      </c>
      <c r="G84" s="12" t="s">
        <v>20</v>
      </c>
    </row>
    <row r="85" spans="1:7" x14ac:dyDescent="0.25">
      <c r="A85" s="14"/>
      <c r="B85" s="13"/>
      <c r="C85" s="4" t="s">
        <v>8</v>
      </c>
      <c r="D85" s="3">
        <v>0.3</v>
      </c>
      <c r="E85" s="34"/>
      <c r="F85" s="2"/>
      <c r="G85" s="3"/>
    </row>
    <row r="86" spans="1:7" x14ac:dyDescent="0.25">
      <c r="A86" s="14"/>
      <c r="B86" s="13"/>
      <c r="C86" s="4" t="s">
        <v>18</v>
      </c>
      <c r="D86" s="3">
        <v>4</v>
      </c>
      <c r="E86" s="34"/>
      <c r="F86" s="2"/>
      <c r="G86" s="3"/>
    </row>
    <row r="87" spans="1:7" x14ac:dyDescent="0.25">
      <c r="A87" s="14"/>
      <c r="B87" s="13"/>
      <c r="C87" s="4" t="s">
        <v>19</v>
      </c>
      <c r="D87" s="3">
        <v>0.64</v>
      </c>
      <c r="E87" s="34"/>
      <c r="F87" s="2"/>
      <c r="G87" s="3"/>
    </row>
    <row r="88" spans="1:7" x14ac:dyDescent="0.25">
      <c r="A88" s="14"/>
      <c r="B88" s="13"/>
      <c r="C88" s="4"/>
      <c r="D88" s="6" t="s">
        <v>67</v>
      </c>
      <c r="E88" s="36" t="s">
        <v>66</v>
      </c>
      <c r="F88" s="5">
        <f>F84*8</f>
        <v>143.36000000000001</v>
      </c>
      <c r="G88" s="6" t="s">
        <v>20</v>
      </c>
    </row>
    <row r="89" spans="1:7" x14ac:dyDescent="0.25">
      <c r="A89" s="14"/>
      <c r="B89" s="13"/>
      <c r="C89" s="4"/>
      <c r="D89" s="3"/>
      <c r="E89" s="34"/>
      <c r="F89" s="2"/>
      <c r="G89" s="3"/>
    </row>
    <row r="90" spans="1:7" x14ac:dyDescent="0.25">
      <c r="A90" s="14" t="s">
        <v>138</v>
      </c>
      <c r="B90" s="13" t="s">
        <v>29</v>
      </c>
      <c r="C90" s="4" t="s">
        <v>30</v>
      </c>
      <c r="D90" s="3" t="s">
        <v>42</v>
      </c>
      <c r="E90" s="34"/>
      <c r="F90" s="2"/>
      <c r="G90" s="3"/>
    </row>
    <row r="91" spans="1:7" x14ac:dyDescent="0.25">
      <c r="A91" s="14"/>
      <c r="B91" s="13"/>
      <c r="C91" s="4" t="s">
        <v>24</v>
      </c>
      <c r="D91" s="3">
        <v>39.6</v>
      </c>
      <c r="E91" s="34">
        <v>4</v>
      </c>
      <c r="F91" s="2">
        <f>E91*D94</f>
        <v>21.78</v>
      </c>
      <c r="G91" s="3" t="s">
        <v>20</v>
      </c>
    </row>
    <row r="92" spans="1:7" x14ac:dyDescent="0.25">
      <c r="A92" s="14"/>
      <c r="B92" s="13"/>
      <c r="C92" s="4" t="s">
        <v>17</v>
      </c>
      <c r="D92" s="3">
        <v>0.27500000000000002</v>
      </c>
      <c r="E92" s="34"/>
      <c r="F92" s="2"/>
      <c r="G92" s="3"/>
    </row>
    <row r="93" spans="1:7" x14ac:dyDescent="0.25">
      <c r="A93" s="14"/>
      <c r="B93" s="13"/>
      <c r="C93" s="4" t="s">
        <v>18</v>
      </c>
      <c r="D93" s="3">
        <v>0.5</v>
      </c>
      <c r="E93" s="34"/>
      <c r="F93" s="2"/>
      <c r="G93" s="3"/>
    </row>
    <row r="94" spans="1:7" x14ac:dyDescent="0.25">
      <c r="A94" s="14"/>
      <c r="B94" s="13"/>
      <c r="C94" s="4" t="s">
        <v>19</v>
      </c>
      <c r="D94" s="3">
        <f>D93*D92*D91</f>
        <v>5.4450000000000003</v>
      </c>
      <c r="E94" s="34"/>
      <c r="F94" s="2"/>
      <c r="G94" s="3"/>
    </row>
    <row r="95" spans="1:7" x14ac:dyDescent="0.25">
      <c r="A95" s="14"/>
      <c r="B95" s="13"/>
      <c r="C95" s="4" t="s">
        <v>30</v>
      </c>
      <c r="D95" s="3" t="s">
        <v>41</v>
      </c>
      <c r="E95" s="34"/>
      <c r="F95" s="2"/>
      <c r="G95" s="3"/>
    </row>
    <row r="96" spans="1:7" x14ac:dyDescent="0.25">
      <c r="A96" s="14"/>
      <c r="B96" s="13"/>
      <c r="C96" s="4" t="s">
        <v>24</v>
      </c>
      <c r="D96" s="3">
        <v>13.5</v>
      </c>
      <c r="E96" s="34">
        <v>7</v>
      </c>
      <c r="F96" s="2">
        <f>E96*D99</f>
        <v>12.993750000000002</v>
      </c>
      <c r="G96" s="3" t="s">
        <v>20</v>
      </c>
    </row>
    <row r="97" spans="1:7" x14ac:dyDescent="0.25">
      <c r="A97" s="14"/>
      <c r="B97" s="13"/>
      <c r="C97" s="4" t="s">
        <v>17</v>
      </c>
      <c r="D97" s="3">
        <v>0.27500000000000002</v>
      </c>
      <c r="E97" s="34"/>
      <c r="F97" s="2"/>
      <c r="G97" s="3"/>
    </row>
    <row r="98" spans="1:7" x14ac:dyDescent="0.25">
      <c r="A98" s="14"/>
      <c r="B98" s="13"/>
      <c r="C98" s="4" t="s">
        <v>18</v>
      </c>
      <c r="D98" s="3">
        <v>0.5</v>
      </c>
      <c r="E98" s="34"/>
      <c r="F98" s="2"/>
      <c r="G98" s="3"/>
    </row>
    <row r="99" spans="1:7" x14ac:dyDescent="0.25">
      <c r="A99" s="14"/>
      <c r="B99" s="13"/>
      <c r="C99" s="4" t="s">
        <v>19</v>
      </c>
      <c r="D99" s="3">
        <f>D98*D97*D96</f>
        <v>1.8562500000000002</v>
      </c>
      <c r="E99" s="34"/>
      <c r="F99" s="2"/>
      <c r="G99" s="3"/>
    </row>
    <row r="100" spans="1:7" x14ac:dyDescent="0.25">
      <c r="A100" s="14"/>
      <c r="B100" s="13"/>
      <c r="C100" s="4" t="s">
        <v>31</v>
      </c>
      <c r="D100" s="3" t="s">
        <v>43</v>
      </c>
      <c r="E100" s="34"/>
      <c r="F100" s="2"/>
      <c r="G100" s="3"/>
    </row>
    <row r="101" spans="1:7" x14ac:dyDescent="0.25">
      <c r="A101" s="14"/>
      <c r="B101" s="13"/>
      <c r="C101" s="4" t="s">
        <v>24</v>
      </c>
      <c r="D101" s="3">
        <v>39.6</v>
      </c>
      <c r="E101" s="34">
        <v>1</v>
      </c>
      <c r="F101" s="2">
        <f>E101*D104</f>
        <v>3.9600000000000004</v>
      </c>
      <c r="G101" s="3" t="s">
        <v>20</v>
      </c>
    </row>
    <row r="102" spans="1:7" x14ac:dyDescent="0.25">
      <c r="A102" s="14"/>
      <c r="B102" s="13"/>
      <c r="C102" s="4" t="s">
        <v>17</v>
      </c>
      <c r="D102" s="3">
        <v>0.25</v>
      </c>
      <c r="E102" s="34"/>
      <c r="F102" s="2"/>
      <c r="G102" s="3"/>
    </row>
    <row r="103" spans="1:7" x14ac:dyDescent="0.25">
      <c r="A103" s="14"/>
      <c r="B103" s="13"/>
      <c r="C103" s="4" t="s">
        <v>18</v>
      </c>
      <c r="D103" s="3">
        <v>0.4</v>
      </c>
      <c r="E103" s="34"/>
      <c r="F103" s="2"/>
      <c r="G103" s="3"/>
    </row>
    <row r="104" spans="1:7" x14ac:dyDescent="0.25">
      <c r="A104" s="14"/>
      <c r="B104" s="13"/>
      <c r="C104" s="4" t="s">
        <v>19</v>
      </c>
      <c r="D104" s="3">
        <f>D103*D102*D101</f>
        <v>3.9600000000000004</v>
      </c>
      <c r="E104" s="34"/>
      <c r="F104" s="2"/>
      <c r="G104" s="3"/>
    </row>
    <row r="105" spans="1:7" x14ac:dyDescent="0.25">
      <c r="A105" s="14"/>
      <c r="B105" s="13"/>
      <c r="C105" s="4" t="s">
        <v>31</v>
      </c>
      <c r="D105" s="3" t="s">
        <v>41</v>
      </c>
      <c r="E105" s="34"/>
      <c r="F105" s="2"/>
      <c r="G105" s="3"/>
    </row>
    <row r="106" spans="1:7" x14ac:dyDescent="0.25">
      <c r="A106" s="14"/>
      <c r="B106" s="13"/>
      <c r="C106" s="4" t="s">
        <v>24</v>
      </c>
      <c r="D106" s="3">
        <f>D96</f>
        <v>13.5</v>
      </c>
      <c r="E106" s="34">
        <v>5</v>
      </c>
      <c r="F106" s="2">
        <f>E106*D109</f>
        <v>6.75</v>
      </c>
      <c r="G106" s="3" t="s">
        <v>20</v>
      </c>
    </row>
    <row r="107" spans="1:7" x14ac:dyDescent="0.25">
      <c r="A107" s="14"/>
      <c r="B107" s="13"/>
      <c r="C107" s="4" t="s">
        <v>17</v>
      </c>
      <c r="D107" s="3">
        <v>0.25</v>
      </c>
      <c r="E107" s="34"/>
      <c r="F107" s="2"/>
      <c r="G107" s="3"/>
    </row>
    <row r="108" spans="1:7" x14ac:dyDescent="0.25">
      <c r="A108" s="14"/>
      <c r="B108" s="13"/>
      <c r="C108" s="4" t="s">
        <v>18</v>
      </c>
      <c r="D108" s="3">
        <v>0.4</v>
      </c>
      <c r="E108" s="34"/>
      <c r="F108" s="2"/>
      <c r="G108" s="3"/>
    </row>
    <row r="109" spans="1:7" x14ac:dyDescent="0.25">
      <c r="A109" s="14"/>
      <c r="B109" s="13"/>
      <c r="C109" s="4" t="s">
        <v>19</v>
      </c>
      <c r="D109" s="3">
        <f>D108*D107*D106</f>
        <v>1.35</v>
      </c>
      <c r="E109" s="34"/>
      <c r="F109" s="2"/>
      <c r="G109" s="3"/>
    </row>
    <row r="110" spans="1:7" x14ac:dyDescent="0.25">
      <c r="A110" s="14"/>
      <c r="B110" s="13"/>
      <c r="C110" s="4"/>
      <c r="D110" s="6" t="s">
        <v>67</v>
      </c>
      <c r="E110" s="36" t="s">
        <v>66</v>
      </c>
      <c r="F110" s="5">
        <f>(F91+F96+F101+F106)*8</f>
        <v>363.87000000000006</v>
      </c>
      <c r="G110" s="6" t="s">
        <v>20</v>
      </c>
    </row>
    <row r="111" spans="1:7" x14ac:dyDescent="0.25">
      <c r="A111" s="14"/>
      <c r="B111" s="13"/>
      <c r="C111" s="4"/>
      <c r="D111" s="3"/>
      <c r="E111" s="34"/>
      <c r="F111" s="2"/>
      <c r="G111" s="3"/>
    </row>
    <row r="112" spans="1:7" x14ac:dyDescent="0.25">
      <c r="A112" s="14" t="s">
        <v>139</v>
      </c>
      <c r="B112" s="13" t="s">
        <v>32</v>
      </c>
      <c r="C112" s="4" t="s">
        <v>45</v>
      </c>
      <c r="D112" s="3"/>
      <c r="E112" s="34">
        <v>1</v>
      </c>
      <c r="F112" s="2">
        <f>E112*D116</f>
        <v>3</v>
      </c>
      <c r="G112" s="3" t="s">
        <v>20</v>
      </c>
    </row>
    <row r="113" spans="1:7" x14ac:dyDescent="0.25">
      <c r="A113" s="14"/>
      <c r="B113" s="13"/>
      <c r="C113" s="4" t="s">
        <v>33</v>
      </c>
      <c r="D113" s="3">
        <v>0.2</v>
      </c>
      <c r="E113" s="34"/>
      <c r="F113" s="2"/>
      <c r="G113" s="3"/>
    </row>
    <row r="114" spans="1:7" x14ac:dyDescent="0.25">
      <c r="A114" s="14"/>
      <c r="B114" s="13"/>
      <c r="C114" s="4" t="s">
        <v>8</v>
      </c>
      <c r="D114" s="3">
        <v>1.5</v>
      </c>
      <c r="E114" s="34"/>
      <c r="F114" s="2"/>
      <c r="G114" s="3"/>
    </row>
    <row r="115" spans="1:7" x14ac:dyDescent="0.25">
      <c r="A115" s="14"/>
      <c r="B115" s="13"/>
      <c r="C115" s="4" t="s">
        <v>34</v>
      </c>
      <c r="D115" s="3">
        <v>10</v>
      </c>
      <c r="E115" s="34"/>
      <c r="F115" s="2"/>
      <c r="G115" s="3"/>
    </row>
    <row r="116" spans="1:7" x14ac:dyDescent="0.25">
      <c r="A116" s="14"/>
      <c r="B116" s="13"/>
      <c r="C116" s="4" t="s">
        <v>19</v>
      </c>
      <c r="D116" s="3">
        <f>D115*D114*D113</f>
        <v>3</v>
      </c>
      <c r="E116" s="34"/>
      <c r="F116" s="2"/>
      <c r="G116" s="3"/>
    </row>
    <row r="117" spans="1:7" x14ac:dyDescent="0.25">
      <c r="A117" s="14"/>
      <c r="B117" s="13"/>
      <c r="C117" s="4"/>
      <c r="D117" s="6" t="s">
        <v>67</v>
      </c>
      <c r="E117" s="36" t="s">
        <v>68</v>
      </c>
      <c r="F117" s="5">
        <f>F112*8</f>
        <v>24</v>
      </c>
      <c r="G117" s="6" t="s">
        <v>20</v>
      </c>
    </row>
    <row r="118" spans="1:7" x14ac:dyDescent="0.25">
      <c r="A118" s="14"/>
      <c r="B118" s="13"/>
      <c r="C118" s="4"/>
      <c r="D118" s="3"/>
      <c r="E118" s="34"/>
      <c r="F118" s="2"/>
      <c r="G118" s="3"/>
    </row>
    <row r="119" spans="1:7" x14ac:dyDescent="0.25">
      <c r="A119" s="14" t="s">
        <v>140</v>
      </c>
      <c r="B119" s="13" t="s">
        <v>35</v>
      </c>
      <c r="C119" s="4" t="s">
        <v>7</v>
      </c>
      <c r="D119" s="3">
        <v>3.6</v>
      </c>
      <c r="E119" s="34">
        <v>2</v>
      </c>
      <c r="F119" s="2">
        <f>E119*D122</f>
        <v>1.296</v>
      </c>
      <c r="G119" s="3" t="s">
        <v>20</v>
      </c>
    </row>
    <row r="120" spans="1:7" x14ac:dyDescent="0.25">
      <c r="A120" s="14"/>
      <c r="B120" s="13"/>
      <c r="C120" s="4" t="s">
        <v>8</v>
      </c>
      <c r="D120" s="3">
        <v>1.5</v>
      </c>
      <c r="E120" s="34"/>
      <c r="F120" s="2"/>
      <c r="G120" s="3"/>
    </row>
    <row r="121" spans="1:7" x14ac:dyDescent="0.25">
      <c r="A121" s="14"/>
      <c r="B121" s="13"/>
      <c r="C121" s="4" t="s">
        <v>38</v>
      </c>
      <c r="D121" s="3">
        <v>0.12</v>
      </c>
      <c r="E121" s="34"/>
      <c r="F121" s="2"/>
      <c r="G121" s="3"/>
    </row>
    <row r="122" spans="1:7" x14ac:dyDescent="0.25">
      <c r="A122" s="14"/>
      <c r="B122" s="13"/>
      <c r="C122" s="4" t="s">
        <v>19</v>
      </c>
      <c r="D122" s="3">
        <f>D121*D120*D119</f>
        <v>0.64800000000000002</v>
      </c>
      <c r="E122" s="34"/>
      <c r="F122" s="2"/>
      <c r="G122" s="3"/>
    </row>
    <row r="123" spans="1:7" x14ac:dyDescent="0.25">
      <c r="A123" s="14"/>
      <c r="B123" s="13"/>
      <c r="C123" s="4"/>
      <c r="D123" s="6" t="s">
        <v>67</v>
      </c>
      <c r="E123" s="36" t="s">
        <v>66</v>
      </c>
      <c r="F123" s="5">
        <f>F119*8</f>
        <v>10.368</v>
      </c>
      <c r="G123" s="6" t="s">
        <v>20</v>
      </c>
    </row>
    <row r="124" spans="1:7" x14ac:dyDescent="0.25">
      <c r="A124" s="14"/>
      <c r="B124" s="13"/>
      <c r="C124" s="4"/>
      <c r="D124" s="3"/>
      <c r="E124" s="34"/>
      <c r="F124" s="2"/>
      <c r="G124" s="3"/>
    </row>
    <row r="125" spans="1:7" x14ac:dyDescent="0.25">
      <c r="A125" s="14" t="s">
        <v>141</v>
      </c>
      <c r="B125" s="13" t="s">
        <v>36</v>
      </c>
      <c r="C125" s="4" t="s">
        <v>7</v>
      </c>
      <c r="D125" s="3">
        <v>3</v>
      </c>
      <c r="E125" s="34">
        <v>1</v>
      </c>
      <c r="F125" s="2">
        <f>E125*D128</f>
        <v>0.54</v>
      </c>
      <c r="G125" s="3" t="s">
        <v>20</v>
      </c>
    </row>
    <row r="126" spans="1:7" x14ac:dyDescent="0.25">
      <c r="A126" s="14"/>
      <c r="B126" s="13"/>
      <c r="C126" s="4" t="s">
        <v>8</v>
      </c>
      <c r="D126" s="3">
        <v>1.5</v>
      </c>
      <c r="E126" s="34"/>
      <c r="F126" s="2"/>
      <c r="G126" s="3"/>
    </row>
    <row r="127" spans="1:7" x14ac:dyDescent="0.25">
      <c r="A127" s="14"/>
      <c r="B127" s="13"/>
      <c r="C127" s="4" t="s">
        <v>38</v>
      </c>
      <c r="D127" s="3">
        <v>0.12</v>
      </c>
      <c r="E127" s="34"/>
      <c r="F127" s="2"/>
      <c r="G127" s="3"/>
    </row>
    <row r="128" spans="1:7" x14ac:dyDescent="0.25">
      <c r="A128" s="14"/>
      <c r="B128" s="13"/>
      <c r="C128" s="4" t="s">
        <v>19</v>
      </c>
      <c r="D128" s="3">
        <f>D127*D126*D125</f>
        <v>0.54</v>
      </c>
      <c r="E128" s="34"/>
      <c r="F128" s="2"/>
      <c r="G128" s="3"/>
    </row>
    <row r="129" spans="1:7" x14ac:dyDescent="0.25">
      <c r="A129" s="14"/>
      <c r="B129" s="13"/>
      <c r="C129" s="4"/>
      <c r="D129" s="6" t="s">
        <v>67</v>
      </c>
      <c r="E129" s="36" t="s">
        <v>66</v>
      </c>
      <c r="F129" s="5">
        <f>F125*8</f>
        <v>4.32</v>
      </c>
      <c r="G129" s="6" t="s">
        <v>20</v>
      </c>
    </row>
    <row r="130" spans="1:7" x14ac:dyDescent="0.25">
      <c r="A130" s="14"/>
      <c r="B130" s="13"/>
      <c r="C130" s="4"/>
      <c r="D130" s="3"/>
      <c r="E130" s="34"/>
      <c r="F130" s="2"/>
      <c r="G130" s="3"/>
    </row>
    <row r="131" spans="1:7" x14ac:dyDescent="0.25">
      <c r="A131" s="14" t="s">
        <v>142</v>
      </c>
      <c r="B131" s="13" t="s">
        <v>37</v>
      </c>
      <c r="C131" s="4" t="s">
        <v>7</v>
      </c>
      <c r="D131" s="3">
        <v>39.6</v>
      </c>
      <c r="E131" s="34">
        <v>7</v>
      </c>
      <c r="F131" s="2">
        <f>E131*D134</f>
        <v>449.06400000000002</v>
      </c>
      <c r="G131" s="3" t="s">
        <v>20</v>
      </c>
    </row>
    <row r="132" spans="1:7" x14ac:dyDescent="0.25">
      <c r="A132" s="14"/>
      <c r="B132" s="13"/>
      <c r="C132" s="4" t="s">
        <v>8</v>
      </c>
      <c r="D132" s="3">
        <v>13.5</v>
      </c>
      <c r="E132" s="34"/>
      <c r="F132" s="2"/>
      <c r="G132" s="3"/>
    </row>
    <row r="133" spans="1:7" x14ac:dyDescent="0.25">
      <c r="A133" s="14"/>
      <c r="B133" s="13"/>
      <c r="C133" s="4" t="s">
        <v>38</v>
      </c>
      <c r="D133" s="3">
        <v>0.12</v>
      </c>
      <c r="E133" s="34"/>
      <c r="F133" s="2"/>
      <c r="G133" s="3"/>
    </row>
    <row r="134" spans="1:7" x14ac:dyDescent="0.25">
      <c r="A134" s="14"/>
      <c r="B134" s="13"/>
      <c r="C134" s="4" t="s">
        <v>19</v>
      </c>
      <c r="D134" s="3">
        <f>D133*D132*D131</f>
        <v>64.152000000000001</v>
      </c>
      <c r="E134" s="34"/>
      <c r="F134" s="2"/>
      <c r="G134" s="3"/>
    </row>
    <row r="135" spans="1:7" x14ac:dyDescent="0.25">
      <c r="A135" s="14"/>
      <c r="B135" s="13"/>
      <c r="C135" s="4"/>
      <c r="D135" s="6" t="s">
        <v>67</v>
      </c>
      <c r="E135" s="36" t="s">
        <v>66</v>
      </c>
      <c r="F135" s="5">
        <f>F131*8</f>
        <v>3592.5120000000002</v>
      </c>
      <c r="G135" s="6" t="s">
        <v>20</v>
      </c>
    </row>
    <row r="136" spans="1:7" x14ac:dyDescent="0.25">
      <c r="A136" s="14"/>
      <c r="B136" s="13"/>
      <c r="C136" s="4"/>
      <c r="D136" s="3"/>
      <c r="E136" s="34"/>
      <c r="F136" s="2"/>
      <c r="G136" s="3"/>
    </row>
    <row r="137" spans="1:7" ht="15.75" thickBot="1" x14ac:dyDescent="0.3">
      <c r="A137" s="14"/>
      <c r="B137" s="16"/>
      <c r="C137" s="17"/>
      <c r="D137" s="18"/>
      <c r="E137" s="35"/>
      <c r="F137" s="19"/>
      <c r="G137" s="18"/>
    </row>
    <row r="138" spans="1:7" ht="16.5" thickTop="1" thickBot="1" x14ac:dyDescent="0.3">
      <c r="A138" s="69">
        <v>5</v>
      </c>
      <c r="B138" s="309" t="s">
        <v>132</v>
      </c>
      <c r="C138" s="310"/>
      <c r="D138" s="310"/>
      <c r="E138" s="310"/>
      <c r="F138" s="310"/>
      <c r="G138" s="311"/>
    </row>
    <row r="139" spans="1:7" ht="15.75" thickTop="1" x14ac:dyDescent="0.25">
      <c r="A139" s="24" t="s">
        <v>134</v>
      </c>
      <c r="B139" s="20" t="s">
        <v>39</v>
      </c>
      <c r="C139" s="21" t="s">
        <v>122</v>
      </c>
      <c r="D139" s="12" t="s">
        <v>123</v>
      </c>
      <c r="E139" s="33">
        <v>28</v>
      </c>
      <c r="F139" s="25">
        <f>E139*D141</f>
        <v>6014.5470000000005</v>
      </c>
      <c r="G139" s="26" t="s">
        <v>51</v>
      </c>
    </row>
    <row r="140" spans="1:7" x14ac:dyDescent="0.25">
      <c r="A140" s="14"/>
      <c r="B140" s="13"/>
      <c r="C140" s="4" t="s">
        <v>7</v>
      </c>
      <c r="D140" s="3">
        <v>136.125</v>
      </c>
      <c r="E140" s="34"/>
      <c r="F140" s="2"/>
      <c r="G140" s="3"/>
    </row>
    <row r="141" spans="1:7" x14ac:dyDescent="0.25">
      <c r="A141" s="14"/>
      <c r="B141" s="13"/>
      <c r="C141" s="4" t="s">
        <v>59</v>
      </c>
      <c r="D141" s="3">
        <f>D140*1.578</f>
        <v>214.80525</v>
      </c>
      <c r="E141" s="34"/>
      <c r="F141" s="2"/>
      <c r="G141" s="3"/>
    </row>
    <row r="142" spans="1:7" x14ac:dyDescent="0.25">
      <c r="A142" s="14"/>
      <c r="B142" s="13"/>
      <c r="C142" s="4"/>
      <c r="D142" s="6" t="s">
        <v>67</v>
      </c>
      <c r="E142" s="36"/>
      <c r="F142" s="5">
        <f>F139</f>
        <v>6014.5470000000005</v>
      </c>
      <c r="G142" s="6" t="s">
        <v>51</v>
      </c>
    </row>
    <row r="143" spans="1:7" x14ac:dyDescent="0.25">
      <c r="A143" s="14"/>
      <c r="B143" s="13"/>
      <c r="C143" s="4"/>
      <c r="D143" s="8"/>
      <c r="E143" s="37"/>
      <c r="F143" s="7"/>
      <c r="G143" s="8"/>
    </row>
    <row r="144" spans="1:7" x14ac:dyDescent="0.25">
      <c r="A144" s="14" t="s">
        <v>135</v>
      </c>
      <c r="B144" s="13" t="s">
        <v>27</v>
      </c>
      <c r="C144" s="4" t="s">
        <v>42</v>
      </c>
      <c r="D144" s="3"/>
      <c r="E144" s="34"/>
      <c r="F144" s="2"/>
      <c r="G144" s="3"/>
    </row>
    <row r="145" spans="1:7" x14ac:dyDescent="0.25">
      <c r="A145" s="14"/>
      <c r="B145" s="13"/>
      <c r="C145" s="4" t="s">
        <v>47</v>
      </c>
      <c r="D145" s="3" t="s">
        <v>48</v>
      </c>
      <c r="E145" s="34"/>
      <c r="F145" s="2"/>
      <c r="G145" s="3"/>
    </row>
    <row r="146" spans="1:7" x14ac:dyDescent="0.25">
      <c r="A146" s="14"/>
      <c r="B146" s="13"/>
      <c r="C146" s="4" t="s">
        <v>24</v>
      </c>
      <c r="D146" s="3">
        <v>3.6</v>
      </c>
      <c r="E146" s="34">
        <v>1</v>
      </c>
      <c r="F146" s="2"/>
      <c r="G146" s="3"/>
    </row>
    <row r="147" spans="1:7" x14ac:dyDescent="0.25">
      <c r="A147" s="14"/>
      <c r="B147" s="13"/>
      <c r="C147" s="4" t="s">
        <v>49</v>
      </c>
      <c r="D147" s="3">
        <v>4</v>
      </c>
      <c r="E147" s="34"/>
      <c r="F147" s="2"/>
      <c r="G147" s="3"/>
    </row>
    <row r="148" spans="1:7" x14ac:dyDescent="0.25">
      <c r="A148" s="14"/>
      <c r="B148" s="13"/>
      <c r="C148" s="4" t="s">
        <v>50</v>
      </c>
      <c r="D148" s="3" t="s">
        <v>62</v>
      </c>
      <c r="E148" s="34"/>
      <c r="F148" s="7">
        <f>E146*D149</f>
        <v>3139.84</v>
      </c>
      <c r="G148" s="8" t="s">
        <v>51</v>
      </c>
    </row>
    <row r="149" spans="1:7" x14ac:dyDescent="0.25">
      <c r="A149" s="14"/>
      <c r="B149" s="13"/>
      <c r="C149" s="4"/>
      <c r="D149" s="3">
        <v>3139.84</v>
      </c>
      <c r="E149" s="34"/>
      <c r="F149" s="7"/>
      <c r="G149" s="8"/>
    </row>
    <row r="150" spans="1:7" x14ac:dyDescent="0.25">
      <c r="A150" s="14"/>
      <c r="B150" s="13"/>
      <c r="C150" s="4" t="s">
        <v>54</v>
      </c>
      <c r="D150" s="3">
        <v>3</v>
      </c>
      <c r="E150" s="34"/>
      <c r="F150" s="7"/>
      <c r="G150" s="8"/>
    </row>
    <row r="151" spans="1:7" x14ac:dyDescent="0.25">
      <c r="A151" s="14"/>
      <c r="B151" s="13"/>
      <c r="C151" s="4" t="s">
        <v>55</v>
      </c>
      <c r="D151" s="3" t="s">
        <v>61</v>
      </c>
      <c r="E151" s="34"/>
      <c r="F151" s="7">
        <f>E146*D152</f>
        <v>2354.88</v>
      </c>
      <c r="G151" s="8" t="s">
        <v>51</v>
      </c>
    </row>
    <row r="152" spans="1:7" x14ac:dyDescent="0.25">
      <c r="A152" s="14"/>
      <c r="B152" s="13"/>
      <c r="C152" s="4"/>
      <c r="D152" s="3">
        <v>2354.88</v>
      </c>
      <c r="E152" s="34"/>
      <c r="F152" s="7"/>
      <c r="G152" s="8"/>
    </row>
    <row r="153" spans="1:7" x14ac:dyDescent="0.25">
      <c r="A153" s="14"/>
      <c r="B153" s="13"/>
      <c r="C153" s="4" t="s">
        <v>52</v>
      </c>
      <c r="D153" s="3" t="s">
        <v>53</v>
      </c>
      <c r="E153" s="34"/>
      <c r="F153" s="7"/>
      <c r="G153" s="8"/>
    </row>
    <row r="154" spans="1:7" x14ac:dyDescent="0.25">
      <c r="A154" s="14"/>
      <c r="B154" s="13"/>
      <c r="C154" s="4"/>
      <c r="D154" s="3" t="s">
        <v>56</v>
      </c>
      <c r="E154" s="34"/>
      <c r="F154" s="7">
        <f>E146*D155</f>
        <v>1.48</v>
      </c>
      <c r="G154" s="8" t="s">
        <v>51</v>
      </c>
    </row>
    <row r="155" spans="1:7" x14ac:dyDescent="0.25">
      <c r="A155" s="14"/>
      <c r="B155" s="13"/>
      <c r="C155" s="4"/>
      <c r="D155" s="3">
        <v>1.48</v>
      </c>
      <c r="E155" s="34"/>
      <c r="F155" s="7"/>
      <c r="G155" s="8"/>
    </row>
    <row r="156" spans="1:7" x14ac:dyDescent="0.25">
      <c r="A156" s="14"/>
      <c r="B156" s="13"/>
      <c r="C156" s="4" t="s">
        <v>57</v>
      </c>
      <c r="D156" s="3" t="s">
        <v>58</v>
      </c>
      <c r="E156" s="34"/>
      <c r="F156" s="7"/>
      <c r="G156" s="8"/>
    </row>
    <row r="157" spans="1:7" x14ac:dyDescent="0.25">
      <c r="A157" s="14"/>
      <c r="B157" s="13"/>
      <c r="C157" s="4" t="s">
        <v>59</v>
      </c>
      <c r="D157" s="3" t="s">
        <v>60</v>
      </c>
      <c r="E157" s="34"/>
      <c r="F157" s="7">
        <f>E146*D158</f>
        <v>83.86</v>
      </c>
      <c r="G157" s="8" t="s">
        <v>51</v>
      </c>
    </row>
    <row r="158" spans="1:7" x14ac:dyDescent="0.25">
      <c r="A158" s="14"/>
      <c r="B158" s="13"/>
      <c r="C158" s="4"/>
      <c r="D158" s="3">
        <v>83.86</v>
      </c>
      <c r="E158" s="34"/>
      <c r="F158" s="2"/>
      <c r="G158" s="3"/>
    </row>
    <row r="159" spans="1:7" ht="15.75" thickBot="1" x14ac:dyDescent="0.3">
      <c r="A159" s="14"/>
      <c r="B159" s="16"/>
      <c r="C159" s="17"/>
      <c r="D159" s="41" t="s">
        <v>67</v>
      </c>
      <c r="E159" s="42"/>
      <c r="F159" s="29">
        <f>SUM(F148:F157)</f>
        <v>5580.0599999999995</v>
      </c>
      <c r="G159" s="41" t="s">
        <v>51</v>
      </c>
    </row>
    <row r="160" spans="1:7" ht="15.75" thickTop="1" x14ac:dyDescent="0.25">
      <c r="A160" s="43"/>
      <c r="B160" s="44"/>
      <c r="C160" s="44"/>
      <c r="D160" s="44"/>
      <c r="E160" s="43"/>
      <c r="F160" s="44"/>
      <c r="G160" s="44"/>
    </row>
    <row r="161" spans="1:7" x14ac:dyDescent="0.25">
      <c r="A161" s="45"/>
      <c r="B161" s="1"/>
      <c r="C161" s="1"/>
      <c r="D161" s="1"/>
      <c r="E161" s="45"/>
      <c r="F161" s="1"/>
      <c r="G161" s="1"/>
    </row>
    <row r="162" spans="1:7" x14ac:dyDescent="0.25">
      <c r="A162" s="45"/>
      <c r="B162" s="1"/>
      <c r="C162" s="1"/>
      <c r="D162" s="1"/>
      <c r="E162" s="45"/>
      <c r="F162" s="1"/>
      <c r="G162" s="1"/>
    </row>
    <row r="163" spans="1:7" x14ac:dyDescent="0.25">
      <c r="A163" s="45"/>
      <c r="B163" s="1"/>
      <c r="C163" s="1"/>
      <c r="D163" s="1"/>
      <c r="E163" s="45"/>
      <c r="F163" s="1"/>
      <c r="G163" s="1"/>
    </row>
    <row r="164" spans="1:7" x14ac:dyDescent="0.25">
      <c r="A164" s="45"/>
      <c r="B164" s="1"/>
      <c r="C164" s="1"/>
      <c r="D164" s="1"/>
      <c r="E164" s="45"/>
      <c r="F164" s="1"/>
      <c r="G164" s="1"/>
    </row>
    <row r="165" spans="1:7" x14ac:dyDescent="0.25">
      <c r="A165" s="45"/>
      <c r="B165" s="1"/>
      <c r="C165" s="1"/>
      <c r="D165" s="1"/>
      <c r="E165" s="45"/>
      <c r="F165" s="1"/>
      <c r="G165" s="1"/>
    </row>
    <row r="166" spans="1:7" ht="15.75" thickBot="1" x14ac:dyDescent="0.3">
      <c r="A166" s="46"/>
      <c r="B166" s="47"/>
      <c r="C166" s="47"/>
      <c r="D166" s="47"/>
      <c r="E166" s="46"/>
      <c r="F166" s="47"/>
      <c r="G166" s="47"/>
    </row>
    <row r="167" spans="1:7" ht="15.75" thickTop="1" x14ac:dyDescent="0.25">
      <c r="A167" s="14"/>
      <c r="B167" s="20"/>
      <c r="C167" s="21" t="s">
        <v>41</v>
      </c>
      <c r="D167" s="12"/>
      <c r="E167" s="33"/>
      <c r="F167" s="11"/>
      <c r="G167" s="12"/>
    </row>
    <row r="168" spans="1:7" x14ac:dyDescent="0.25">
      <c r="A168" s="14"/>
      <c r="B168" s="13"/>
      <c r="C168" s="4" t="s">
        <v>47</v>
      </c>
      <c r="D168" s="3" t="s">
        <v>48</v>
      </c>
      <c r="E168" s="34"/>
      <c r="F168" s="2"/>
      <c r="G168" s="3"/>
    </row>
    <row r="169" spans="1:7" x14ac:dyDescent="0.25">
      <c r="A169" s="14"/>
      <c r="B169" s="13"/>
      <c r="C169" s="4" t="s">
        <v>24</v>
      </c>
      <c r="D169" s="3">
        <v>3.75</v>
      </c>
      <c r="E169" s="34">
        <v>1</v>
      </c>
      <c r="F169" s="2"/>
      <c r="G169" s="3"/>
    </row>
    <row r="170" spans="1:7" x14ac:dyDescent="0.25">
      <c r="A170" s="14"/>
      <c r="B170" s="13"/>
      <c r="C170" s="4" t="s">
        <v>49</v>
      </c>
      <c r="D170" s="3">
        <v>8</v>
      </c>
      <c r="E170" s="34"/>
      <c r="F170" s="7"/>
      <c r="G170" s="8"/>
    </row>
    <row r="171" spans="1:7" x14ac:dyDescent="0.25">
      <c r="A171" s="14"/>
      <c r="B171" s="13"/>
      <c r="C171" s="4" t="s">
        <v>50</v>
      </c>
      <c r="D171" s="3" t="s">
        <v>63</v>
      </c>
      <c r="E171" s="34"/>
      <c r="F171" s="7">
        <f>E169*D172</f>
        <v>3996.16</v>
      </c>
      <c r="G171" s="8" t="s">
        <v>51</v>
      </c>
    </row>
    <row r="172" spans="1:7" x14ac:dyDescent="0.25">
      <c r="A172" s="14"/>
      <c r="B172" s="13"/>
      <c r="C172" s="4"/>
      <c r="D172" s="3">
        <v>3996.16</v>
      </c>
      <c r="E172" s="34"/>
      <c r="F172" s="7"/>
      <c r="G172" s="8"/>
    </row>
    <row r="173" spans="1:7" x14ac:dyDescent="0.25">
      <c r="A173" s="14"/>
      <c r="B173" s="13"/>
      <c r="C173" s="4" t="s">
        <v>54</v>
      </c>
      <c r="D173" s="3" t="s">
        <v>64</v>
      </c>
      <c r="E173" s="34"/>
      <c r="F173" s="7"/>
      <c r="G173" s="8"/>
    </row>
    <row r="174" spans="1:7" x14ac:dyDescent="0.25">
      <c r="A174" s="14"/>
      <c r="B174" s="13"/>
      <c r="C174" s="4" t="s">
        <v>55</v>
      </c>
      <c r="D174" s="3" t="s">
        <v>65</v>
      </c>
      <c r="E174" s="34"/>
      <c r="F174" s="7">
        <f>E169*D175</f>
        <v>2997.12</v>
      </c>
      <c r="G174" s="8" t="s">
        <v>51</v>
      </c>
    </row>
    <row r="175" spans="1:7" x14ac:dyDescent="0.25">
      <c r="A175" s="14"/>
      <c r="B175" s="13"/>
      <c r="C175" s="4"/>
      <c r="D175" s="3">
        <v>2997.12</v>
      </c>
      <c r="E175" s="34"/>
      <c r="F175" s="7"/>
      <c r="G175" s="8"/>
    </row>
    <row r="176" spans="1:7" x14ac:dyDescent="0.25">
      <c r="A176" s="14"/>
      <c r="B176" s="13"/>
      <c r="C176" s="4" t="s">
        <v>52</v>
      </c>
      <c r="D176" s="3" t="s">
        <v>53</v>
      </c>
      <c r="E176" s="34"/>
      <c r="F176" s="7"/>
      <c r="G176" s="8"/>
    </row>
    <row r="177" spans="1:7" x14ac:dyDescent="0.25">
      <c r="A177" s="14"/>
      <c r="B177" s="13"/>
      <c r="C177" s="4"/>
      <c r="D177" s="3" t="s">
        <v>56</v>
      </c>
      <c r="E177" s="34"/>
      <c r="F177" s="7">
        <f>E169*D178</f>
        <v>1.48</v>
      </c>
      <c r="G177" s="8" t="s">
        <v>51</v>
      </c>
    </row>
    <row r="178" spans="1:7" x14ac:dyDescent="0.25">
      <c r="A178" s="14"/>
      <c r="B178" s="13"/>
      <c r="C178" s="4"/>
      <c r="D178" s="3">
        <v>1.48</v>
      </c>
      <c r="E178" s="34"/>
      <c r="F178" s="7"/>
      <c r="G178" s="8"/>
    </row>
    <row r="179" spans="1:7" x14ac:dyDescent="0.25">
      <c r="A179" s="14"/>
      <c r="B179" s="13"/>
      <c r="C179" s="4" t="s">
        <v>57</v>
      </c>
      <c r="D179" s="3" t="s">
        <v>58</v>
      </c>
      <c r="E179" s="34"/>
      <c r="F179" s="7"/>
      <c r="G179" s="8"/>
    </row>
    <row r="180" spans="1:7" x14ac:dyDescent="0.25">
      <c r="A180" s="14"/>
      <c r="B180" s="13"/>
      <c r="C180" s="4" t="s">
        <v>59</v>
      </c>
      <c r="D180" s="3" t="s">
        <v>60</v>
      </c>
      <c r="E180" s="34"/>
      <c r="F180" s="7">
        <f>E169*D181</f>
        <v>83.86</v>
      </c>
      <c r="G180" s="8" t="s">
        <v>51</v>
      </c>
    </row>
    <row r="181" spans="1:7" x14ac:dyDescent="0.25">
      <c r="A181" s="14"/>
      <c r="B181" s="13"/>
      <c r="C181" s="4"/>
      <c r="D181" s="3">
        <v>83.86</v>
      </c>
      <c r="E181" s="34"/>
      <c r="F181" s="2"/>
      <c r="G181" s="3"/>
    </row>
    <row r="182" spans="1:7" x14ac:dyDescent="0.25">
      <c r="A182" s="14"/>
      <c r="B182" s="13"/>
      <c r="C182" s="4"/>
      <c r="D182" s="6" t="s">
        <v>67</v>
      </c>
      <c r="E182" s="36"/>
      <c r="F182" s="5">
        <f>SUM(F171:F180)</f>
        <v>7078.619999999999</v>
      </c>
      <c r="G182" s="6" t="s">
        <v>51</v>
      </c>
    </row>
    <row r="183" spans="1:7" x14ac:dyDescent="0.25">
      <c r="A183" s="14"/>
      <c r="B183" s="13"/>
      <c r="C183" s="4"/>
      <c r="D183" s="8"/>
      <c r="E183" s="37"/>
      <c r="F183" s="7"/>
      <c r="G183" s="8"/>
    </row>
    <row r="184" spans="1:7" x14ac:dyDescent="0.25">
      <c r="A184" s="14" t="s">
        <v>136</v>
      </c>
      <c r="B184" s="13" t="s">
        <v>28</v>
      </c>
      <c r="C184" s="4" t="s">
        <v>124</v>
      </c>
      <c r="D184" s="3" t="s">
        <v>123</v>
      </c>
      <c r="E184" s="34">
        <v>1</v>
      </c>
      <c r="F184" s="2">
        <f>E184*D187</f>
        <v>176.73600000000002</v>
      </c>
      <c r="G184" s="3" t="s">
        <v>51</v>
      </c>
    </row>
    <row r="185" spans="1:7" x14ac:dyDescent="0.25">
      <c r="A185" s="14"/>
      <c r="B185" s="13"/>
      <c r="C185" s="4" t="s">
        <v>126</v>
      </c>
      <c r="D185" s="3">
        <v>28</v>
      </c>
      <c r="E185" s="34"/>
      <c r="F185" s="2"/>
      <c r="G185" s="3"/>
    </row>
    <row r="186" spans="1:7" x14ac:dyDescent="0.25">
      <c r="A186" s="14"/>
      <c r="B186" s="13"/>
      <c r="C186" s="4" t="s">
        <v>18</v>
      </c>
      <c r="D186" s="3">
        <v>4</v>
      </c>
      <c r="E186" s="34"/>
      <c r="F186" s="2"/>
      <c r="G186" s="3"/>
    </row>
    <row r="187" spans="1:7" x14ac:dyDescent="0.25">
      <c r="A187" s="14"/>
      <c r="B187" s="13"/>
      <c r="C187" s="4" t="s">
        <v>59</v>
      </c>
      <c r="D187" s="3">
        <f>D186*D185*1.578</f>
        <v>176.73600000000002</v>
      </c>
      <c r="E187" s="34"/>
      <c r="F187" s="2"/>
      <c r="G187" s="3"/>
    </row>
    <row r="188" spans="1:7" x14ac:dyDescent="0.25">
      <c r="A188" s="14"/>
      <c r="B188" s="13"/>
      <c r="C188" s="4"/>
      <c r="D188" s="8"/>
      <c r="E188" s="37"/>
      <c r="F188" s="7"/>
      <c r="G188" s="8"/>
    </row>
    <row r="189" spans="1:7" x14ac:dyDescent="0.25">
      <c r="A189" s="14"/>
      <c r="B189" s="13"/>
      <c r="C189" s="4" t="s">
        <v>125</v>
      </c>
      <c r="D189" s="3"/>
      <c r="E189" s="34"/>
      <c r="F189" s="2"/>
      <c r="G189" s="3"/>
    </row>
    <row r="190" spans="1:7" x14ac:dyDescent="0.25">
      <c r="A190" s="14"/>
      <c r="B190" s="13"/>
      <c r="C190" s="4" t="s">
        <v>126</v>
      </c>
      <c r="D190" s="3">
        <v>28</v>
      </c>
      <c r="E190" s="34">
        <v>1</v>
      </c>
      <c r="F190" s="2">
        <f>E190*D195</f>
        <v>938.11872000000005</v>
      </c>
      <c r="G190" s="3" t="s">
        <v>51</v>
      </c>
    </row>
    <row r="191" spans="1:7" x14ac:dyDescent="0.25">
      <c r="A191" s="14"/>
      <c r="B191" s="13"/>
      <c r="C191" s="4" t="s">
        <v>57</v>
      </c>
      <c r="D191" s="3">
        <v>0.61699999999999999</v>
      </c>
      <c r="E191" s="34"/>
      <c r="F191" s="2"/>
      <c r="G191" s="3"/>
    </row>
    <row r="192" spans="1:7" x14ac:dyDescent="0.25">
      <c r="A192" s="14"/>
      <c r="B192" s="13"/>
      <c r="C192" s="4" t="s">
        <v>127</v>
      </c>
      <c r="D192" s="3">
        <v>14</v>
      </c>
      <c r="E192" s="34"/>
      <c r="F192" s="2"/>
      <c r="G192" s="3"/>
    </row>
    <row r="193" spans="1:7" x14ac:dyDescent="0.25">
      <c r="A193" s="14"/>
      <c r="B193" s="13"/>
      <c r="C193" s="4" t="s">
        <v>24</v>
      </c>
      <c r="D193" s="3">
        <v>14.8</v>
      </c>
      <c r="E193" s="34"/>
      <c r="F193" s="2"/>
      <c r="G193" s="3"/>
    </row>
    <row r="194" spans="1:7" x14ac:dyDescent="0.25">
      <c r="A194" s="14"/>
      <c r="B194" s="13"/>
      <c r="C194" s="4" t="s">
        <v>59</v>
      </c>
      <c r="D194" s="3" t="s">
        <v>128</v>
      </c>
      <c r="E194" s="34"/>
      <c r="F194" s="2"/>
      <c r="G194" s="3"/>
    </row>
    <row r="195" spans="1:7" x14ac:dyDescent="0.25">
      <c r="A195" s="14"/>
      <c r="B195" s="13"/>
      <c r="C195" s="10"/>
      <c r="D195" s="8">
        <v>938.11872000000005</v>
      </c>
      <c r="E195" s="37"/>
      <c r="F195" s="7"/>
      <c r="G195" s="8"/>
    </row>
    <row r="196" spans="1:7" x14ac:dyDescent="0.25">
      <c r="A196" s="14"/>
      <c r="B196" s="13"/>
      <c r="C196" s="10"/>
      <c r="D196" s="6" t="s">
        <v>67</v>
      </c>
      <c r="E196" s="36"/>
      <c r="F196" s="5">
        <f>F190+F188</f>
        <v>938.11872000000005</v>
      </c>
      <c r="G196" s="6" t="s">
        <v>51</v>
      </c>
    </row>
    <row r="197" spans="1:7" x14ac:dyDescent="0.25">
      <c r="A197" s="14"/>
      <c r="B197" s="13"/>
      <c r="C197" s="4"/>
      <c r="D197" s="3"/>
      <c r="E197" s="34"/>
      <c r="F197" s="2"/>
      <c r="G197" s="3"/>
    </row>
    <row r="198" spans="1:7" x14ac:dyDescent="0.25">
      <c r="A198" s="14" t="s">
        <v>137</v>
      </c>
      <c r="B198" s="13" t="s">
        <v>29</v>
      </c>
      <c r="C198" s="4" t="s">
        <v>42</v>
      </c>
      <c r="D198" s="3"/>
      <c r="E198" s="34"/>
      <c r="F198" s="2"/>
      <c r="G198" s="3"/>
    </row>
    <row r="199" spans="1:7" x14ac:dyDescent="0.25">
      <c r="A199" s="14"/>
      <c r="B199" s="13"/>
      <c r="C199" s="4" t="s">
        <v>47</v>
      </c>
      <c r="D199" s="3" t="s">
        <v>48</v>
      </c>
      <c r="E199" s="34"/>
      <c r="F199" s="2"/>
      <c r="G199" s="3"/>
    </row>
    <row r="200" spans="1:7" x14ac:dyDescent="0.25">
      <c r="A200" s="14"/>
      <c r="B200" s="13"/>
      <c r="C200" s="4" t="s">
        <v>24</v>
      </c>
      <c r="D200" s="3">
        <v>3.6</v>
      </c>
      <c r="E200" s="34">
        <v>1</v>
      </c>
      <c r="F200" s="2" t="s">
        <v>69</v>
      </c>
      <c r="G200" s="3"/>
    </row>
    <row r="201" spans="1:7" x14ac:dyDescent="0.25">
      <c r="A201" s="14"/>
      <c r="B201" s="13"/>
      <c r="C201" s="4" t="s">
        <v>49</v>
      </c>
      <c r="D201" s="3">
        <v>4</v>
      </c>
      <c r="E201" s="34"/>
      <c r="F201" s="2"/>
      <c r="G201" s="3"/>
    </row>
    <row r="202" spans="1:7" x14ac:dyDescent="0.25">
      <c r="A202" s="14"/>
      <c r="B202" s="13"/>
      <c r="C202" s="4" t="s">
        <v>50</v>
      </c>
      <c r="D202" s="3" t="s">
        <v>62</v>
      </c>
      <c r="E202" s="34"/>
      <c r="F202" s="7">
        <f>E200*D203</f>
        <v>3139.84</v>
      </c>
      <c r="G202" s="8" t="s">
        <v>51</v>
      </c>
    </row>
    <row r="203" spans="1:7" x14ac:dyDescent="0.25">
      <c r="A203" s="14"/>
      <c r="B203" s="13"/>
      <c r="C203" s="4"/>
      <c r="D203" s="3">
        <v>3139.84</v>
      </c>
      <c r="E203" s="34"/>
      <c r="F203" s="7"/>
      <c r="G203" s="8"/>
    </row>
    <row r="204" spans="1:7" x14ac:dyDescent="0.25">
      <c r="A204" s="14"/>
      <c r="B204" s="13"/>
      <c r="C204" s="4" t="s">
        <v>54</v>
      </c>
      <c r="D204" s="3">
        <v>3</v>
      </c>
      <c r="E204" s="34"/>
      <c r="F204" s="7"/>
      <c r="G204" s="8"/>
    </row>
    <row r="205" spans="1:7" x14ac:dyDescent="0.25">
      <c r="A205" s="14"/>
      <c r="B205" s="13"/>
      <c r="C205" s="4" t="s">
        <v>55</v>
      </c>
      <c r="D205" s="3" t="s">
        <v>61</v>
      </c>
      <c r="E205" s="34"/>
      <c r="F205" s="7">
        <f>E200*D206</f>
        <v>2354.88</v>
      </c>
      <c r="G205" s="8" t="s">
        <v>51</v>
      </c>
    </row>
    <row r="206" spans="1:7" x14ac:dyDescent="0.25">
      <c r="A206" s="14"/>
      <c r="B206" s="13"/>
      <c r="C206" s="4"/>
      <c r="D206" s="3">
        <v>2354.88</v>
      </c>
      <c r="E206" s="34"/>
      <c r="F206" s="7"/>
      <c r="G206" s="8"/>
    </row>
    <row r="207" spans="1:7" x14ac:dyDescent="0.25">
      <c r="A207" s="14"/>
      <c r="B207" s="13"/>
      <c r="C207" s="4" t="s">
        <v>52</v>
      </c>
      <c r="D207" s="3" t="s">
        <v>53</v>
      </c>
      <c r="E207" s="34"/>
      <c r="F207" s="7"/>
      <c r="G207" s="8"/>
    </row>
    <row r="208" spans="1:7" x14ac:dyDescent="0.25">
      <c r="A208" s="14"/>
      <c r="B208" s="13"/>
      <c r="C208" s="4"/>
      <c r="D208" s="3" t="s">
        <v>56</v>
      </c>
      <c r="E208" s="34"/>
      <c r="F208" s="7">
        <f>E200*D209</f>
        <v>1.48</v>
      </c>
      <c r="G208" s="8" t="s">
        <v>51</v>
      </c>
    </row>
    <row r="209" spans="1:7" x14ac:dyDescent="0.25">
      <c r="A209" s="14"/>
      <c r="B209" s="13"/>
      <c r="C209" s="4"/>
      <c r="D209" s="3">
        <v>1.48</v>
      </c>
      <c r="E209" s="34"/>
      <c r="F209" s="7"/>
      <c r="G209" s="8"/>
    </row>
    <row r="210" spans="1:7" x14ac:dyDescent="0.25">
      <c r="A210" s="14"/>
      <c r="B210" s="13"/>
      <c r="C210" s="4" t="s">
        <v>57</v>
      </c>
      <c r="D210" s="3" t="s">
        <v>58</v>
      </c>
      <c r="E210" s="34"/>
      <c r="F210" s="7"/>
      <c r="G210" s="8"/>
    </row>
    <row r="211" spans="1:7" x14ac:dyDescent="0.25">
      <c r="A211" s="14"/>
      <c r="B211" s="13"/>
      <c r="C211" s="4" t="s">
        <v>59</v>
      </c>
      <c r="D211" s="3" t="s">
        <v>60</v>
      </c>
      <c r="E211" s="34"/>
      <c r="F211" s="7">
        <f>E200*D212</f>
        <v>83.86</v>
      </c>
      <c r="G211" s="8" t="s">
        <v>51</v>
      </c>
    </row>
    <row r="212" spans="1:7" x14ac:dyDescent="0.25">
      <c r="A212" s="14"/>
      <c r="B212" s="13"/>
      <c r="C212" s="4"/>
      <c r="D212" s="3">
        <v>83.86</v>
      </c>
      <c r="E212" s="34"/>
      <c r="F212" s="2"/>
      <c r="G212" s="3"/>
    </row>
    <row r="213" spans="1:7" x14ac:dyDescent="0.25">
      <c r="A213" s="14"/>
      <c r="B213" s="13"/>
      <c r="C213" s="4"/>
      <c r="D213" s="6" t="s">
        <v>67</v>
      </c>
      <c r="E213" s="36" t="s">
        <v>93</v>
      </c>
      <c r="F213" s="5">
        <f>SUM(F202:F211)</f>
        <v>5580.0599999999995</v>
      </c>
      <c r="G213" s="6" t="s">
        <v>51</v>
      </c>
    </row>
    <row r="214" spans="1:7" x14ac:dyDescent="0.25">
      <c r="A214" s="14"/>
      <c r="B214" s="13"/>
      <c r="C214" s="4"/>
      <c r="D214" s="3"/>
      <c r="E214" s="34"/>
      <c r="F214" s="2"/>
      <c r="G214" s="3"/>
    </row>
    <row r="215" spans="1:7" x14ac:dyDescent="0.25">
      <c r="A215" s="14"/>
      <c r="B215" s="13"/>
      <c r="C215" s="4" t="s">
        <v>41</v>
      </c>
      <c r="D215" s="3"/>
      <c r="E215" s="34"/>
      <c r="F215" s="2"/>
      <c r="G215" s="3"/>
    </row>
    <row r="216" spans="1:7" x14ac:dyDescent="0.25">
      <c r="A216" s="14"/>
      <c r="B216" s="13"/>
      <c r="C216" s="4" t="s">
        <v>47</v>
      </c>
      <c r="D216" s="3" t="s">
        <v>48</v>
      </c>
      <c r="E216" s="34"/>
      <c r="F216" s="2"/>
      <c r="G216" s="3"/>
    </row>
    <row r="217" spans="1:7" x14ac:dyDescent="0.25">
      <c r="A217" s="14"/>
      <c r="B217" s="13"/>
      <c r="C217" s="4" t="s">
        <v>24</v>
      </c>
      <c r="D217" s="3">
        <v>3.75</v>
      </c>
      <c r="E217" s="34">
        <v>1</v>
      </c>
      <c r="F217" s="2" t="s">
        <v>69</v>
      </c>
      <c r="G217" s="3"/>
    </row>
    <row r="218" spans="1:7" x14ac:dyDescent="0.25">
      <c r="A218" s="14"/>
      <c r="B218" s="13"/>
      <c r="C218" s="4" t="s">
        <v>49</v>
      </c>
      <c r="D218" s="3">
        <v>8</v>
      </c>
      <c r="E218" s="34"/>
      <c r="F218" s="7"/>
      <c r="G218" s="8"/>
    </row>
    <row r="219" spans="1:7" x14ac:dyDescent="0.25">
      <c r="A219" s="14"/>
      <c r="B219" s="13"/>
      <c r="C219" s="4" t="s">
        <v>50</v>
      </c>
      <c r="D219" s="3" t="s">
        <v>63</v>
      </c>
      <c r="E219" s="34"/>
      <c r="F219" s="7">
        <f>E217*D220</f>
        <v>3996.16</v>
      </c>
      <c r="G219" s="8" t="s">
        <v>51</v>
      </c>
    </row>
    <row r="220" spans="1:7" x14ac:dyDescent="0.25">
      <c r="A220" s="14"/>
      <c r="B220" s="13"/>
      <c r="C220" s="4"/>
      <c r="D220" s="3">
        <v>3996.16</v>
      </c>
      <c r="E220" s="34"/>
      <c r="F220" s="7"/>
      <c r="G220" s="8"/>
    </row>
    <row r="221" spans="1:7" x14ac:dyDescent="0.25">
      <c r="A221" s="14"/>
      <c r="B221" s="13"/>
      <c r="C221" s="4" t="s">
        <v>54</v>
      </c>
      <c r="D221" s="3" t="s">
        <v>64</v>
      </c>
      <c r="E221" s="34"/>
      <c r="F221" s="7"/>
      <c r="G221" s="8"/>
    </row>
    <row r="222" spans="1:7" x14ac:dyDescent="0.25">
      <c r="A222" s="14"/>
      <c r="B222" s="13"/>
      <c r="C222" s="4" t="s">
        <v>55</v>
      </c>
      <c r="D222" s="3" t="s">
        <v>65</v>
      </c>
      <c r="E222" s="34"/>
      <c r="F222" s="7">
        <f>E217*D223</f>
        <v>2997.12</v>
      </c>
      <c r="G222" s="8" t="s">
        <v>51</v>
      </c>
    </row>
    <row r="223" spans="1:7" x14ac:dyDescent="0.25">
      <c r="A223" s="14"/>
      <c r="B223" s="13"/>
      <c r="C223" s="4"/>
      <c r="D223" s="3">
        <v>2997.12</v>
      </c>
      <c r="E223" s="34"/>
      <c r="F223" s="7"/>
      <c r="G223" s="8"/>
    </row>
    <row r="224" spans="1:7" x14ac:dyDescent="0.25">
      <c r="A224" s="14"/>
      <c r="B224" s="13"/>
      <c r="C224" s="4" t="s">
        <v>52</v>
      </c>
      <c r="D224" s="3" t="s">
        <v>53</v>
      </c>
      <c r="E224" s="34"/>
      <c r="F224" s="7"/>
      <c r="G224" s="8"/>
    </row>
    <row r="225" spans="1:7" x14ac:dyDescent="0.25">
      <c r="A225" s="14"/>
      <c r="B225" s="13"/>
      <c r="C225" s="4"/>
      <c r="D225" s="3" t="s">
        <v>56</v>
      </c>
      <c r="E225" s="34"/>
      <c r="F225" s="7">
        <f>E217*D226</f>
        <v>1.48</v>
      </c>
      <c r="G225" s="8" t="s">
        <v>51</v>
      </c>
    </row>
    <row r="226" spans="1:7" x14ac:dyDescent="0.25">
      <c r="A226" s="14"/>
      <c r="B226" s="13"/>
      <c r="C226" s="4"/>
      <c r="D226" s="3">
        <v>1.48</v>
      </c>
      <c r="E226" s="34"/>
      <c r="F226" s="7"/>
      <c r="G226" s="8"/>
    </row>
    <row r="227" spans="1:7" x14ac:dyDescent="0.25">
      <c r="A227" s="14"/>
      <c r="B227" s="13"/>
      <c r="C227" s="4" t="s">
        <v>57</v>
      </c>
      <c r="D227" s="3" t="s">
        <v>58</v>
      </c>
      <c r="E227" s="34"/>
      <c r="F227" s="7"/>
      <c r="G227" s="8"/>
    </row>
    <row r="228" spans="1:7" x14ac:dyDescent="0.25">
      <c r="A228" s="14"/>
      <c r="B228" s="13"/>
      <c r="C228" s="4" t="s">
        <v>59</v>
      </c>
      <c r="D228" s="3" t="s">
        <v>60</v>
      </c>
      <c r="E228" s="34"/>
      <c r="F228" s="7">
        <f>E217*D229</f>
        <v>83.86</v>
      </c>
      <c r="G228" s="8" t="s">
        <v>51</v>
      </c>
    </row>
    <row r="229" spans="1:7" x14ac:dyDescent="0.25">
      <c r="A229" s="14"/>
      <c r="B229" s="13"/>
      <c r="C229" s="4"/>
      <c r="D229" s="3">
        <v>83.86</v>
      </c>
      <c r="E229" s="34"/>
      <c r="F229" s="2"/>
      <c r="G229" s="3"/>
    </row>
    <row r="230" spans="1:7" x14ac:dyDescent="0.25">
      <c r="A230" s="14"/>
      <c r="B230" s="13"/>
      <c r="C230" s="4"/>
      <c r="D230" s="6" t="s">
        <v>67</v>
      </c>
      <c r="E230" s="36" t="s">
        <v>93</v>
      </c>
      <c r="F230" s="5">
        <f>SUM(F219:F228)</f>
        <v>7078.619999999999</v>
      </c>
      <c r="G230" s="6" t="s">
        <v>51</v>
      </c>
    </row>
    <row r="231" spans="1:7" x14ac:dyDescent="0.25">
      <c r="A231" s="14"/>
      <c r="B231" s="13"/>
      <c r="C231" s="4"/>
      <c r="D231" s="3"/>
      <c r="E231" s="34"/>
      <c r="F231" s="2"/>
      <c r="G231" s="3"/>
    </row>
    <row r="232" spans="1:7" x14ac:dyDescent="0.25">
      <c r="A232" s="14" t="s">
        <v>138</v>
      </c>
      <c r="B232" s="13" t="s">
        <v>37</v>
      </c>
      <c r="C232" s="4"/>
      <c r="D232" s="3"/>
      <c r="E232" s="34"/>
      <c r="F232" s="2"/>
      <c r="G232" s="3"/>
    </row>
    <row r="233" spans="1:7" x14ac:dyDescent="0.25">
      <c r="A233" s="14"/>
      <c r="B233" s="13"/>
      <c r="C233" s="4" t="s">
        <v>46</v>
      </c>
      <c r="D233" s="3">
        <v>39.6</v>
      </c>
      <c r="E233" s="34">
        <v>1</v>
      </c>
      <c r="F233" s="7">
        <f>E233*D236</f>
        <v>2540.4192000000003</v>
      </c>
      <c r="G233" s="8" t="s">
        <v>51</v>
      </c>
    </row>
    <row r="234" spans="1:7" x14ac:dyDescent="0.25">
      <c r="A234" s="14"/>
      <c r="B234" s="13"/>
      <c r="C234" s="4" t="s">
        <v>9</v>
      </c>
      <c r="D234" s="3">
        <f>13.5*39.6</f>
        <v>534.6</v>
      </c>
      <c r="E234" s="34"/>
      <c r="F234" s="2"/>
      <c r="G234" s="3"/>
    </row>
    <row r="235" spans="1:7" x14ac:dyDescent="0.25">
      <c r="A235" s="14"/>
      <c r="B235" s="13"/>
      <c r="C235" s="4" t="s">
        <v>38</v>
      </c>
      <c r="D235" s="3">
        <v>0.12</v>
      </c>
      <c r="E235" s="34"/>
      <c r="F235" s="2"/>
      <c r="G235" s="3"/>
    </row>
    <row r="236" spans="1:7" x14ac:dyDescent="0.25">
      <c r="A236" s="14"/>
      <c r="B236" s="13"/>
      <c r="C236" s="4" t="s">
        <v>19</v>
      </c>
      <c r="D236" s="3">
        <f>D235*D234*D233</f>
        <v>2540.4192000000003</v>
      </c>
      <c r="E236" s="34"/>
      <c r="F236" s="2"/>
      <c r="G236" s="3"/>
    </row>
    <row r="237" spans="1:7" x14ac:dyDescent="0.25">
      <c r="A237" s="14"/>
      <c r="B237" s="13"/>
      <c r="C237" s="4"/>
      <c r="D237" s="6" t="s">
        <v>67</v>
      </c>
      <c r="E237" s="36" t="s">
        <v>66</v>
      </c>
      <c r="F237" s="5">
        <f>F233*8</f>
        <v>20323.353600000002</v>
      </c>
      <c r="G237" s="6" t="s">
        <v>51</v>
      </c>
    </row>
    <row r="238" spans="1:7" x14ac:dyDescent="0.25">
      <c r="A238" s="14"/>
      <c r="B238" s="13"/>
      <c r="C238" s="4"/>
      <c r="D238" s="3"/>
      <c r="E238" s="34"/>
      <c r="F238" s="2"/>
      <c r="G238" s="3"/>
    </row>
    <row r="239" spans="1:7" x14ac:dyDescent="0.25">
      <c r="A239" s="14" t="s">
        <v>139</v>
      </c>
      <c r="B239" s="13" t="s">
        <v>32</v>
      </c>
      <c r="C239" s="4" t="s">
        <v>45</v>
      </c>
      <c r="D239" s="3"/>
      <c r="E239" s="34">
        <v>1</v>
      </c>
      <c r="F239" s="2">
        <f>E239*D243</f>
        <v>88.8</v>
      </c>
      <c r="G239" s="3" t="s">
        <v>51</v>
      </c>
    </row>
    <row r="240" spans="1:7" x14ac:dyDescent="0.25">
      <c r="A240" s="14"/>
      <c r="B240" s="13"/>
      <c r="C240" s="4" t="s">
        <v>7</v>
      </c>
      <c r="D240" s="3">
        <v>1</v>
      </c>
      <c r="E240" s="34"/>
      <c r="F240" s="2"/>
      <c r="G240" s="3"/>
    </row>
    <row r="241" spans="1:7" x14ac:dyDescent="0.25">
      <c r="A241" s="14"/>
      <c r="B241" s="13"/>
      <c r="C241" s="4" t="s">
        <v>70</v>
      </c>
      <c r="D241" s="3">
        <v>0.88800000000000001</v>
      </c>
      <c r="E241" s="34"/>
      <c r="F241" s="2"/>
      <c r="G241" s="3"/>
    </row>
    <row r="242" spans="1:7" x14ac:dyDescent="0.25">
      <c r="A242" s="14"/>
      <c r="B242" s="13"/>
      <c r="C242" s="4" t="s">
        <v>71</v>
      </c>
      <c r="D242" s="3" t="s">
        <v>72</v>
      </c>
      <c r="E242" s="34"/>
      <c r="F242" s="2"/>
      <c r="G242" s="3"/>
    </row>
    <row r="243" spans="1:7" x14ac:dyDescent="0.25">
      <c r="A243" s="14"/>
      <c r="B243" s="13"/>
      <c r="C243" s="4"/>
      <c r="D243" s="3">
        <f>0.888*100</f>
        <v>88.8</v>
      </c>
      <c r="E243" s="34"/>
      <c r="F243" s="2"/>
      <c r="G243" s="3"/>
    </row>
    <row r="244" spans="1:7" x14ac:dyDescent="0.25">
      <c r="A244" s="14"/>
      <c r="B244" s="13"/>
      <c r="C244" s="4"/>
      <c r="D244" s="6" t="s">
        <v>67</v>
      </c>
      <c r="E244" s="36" t="s">
        <v>68</v>
      </c>
      <c r="F244" s="5">
        <f>F239*8</f>
        <v>710.4</v>
      </c>
      <c r="G244" s="6" t="s">
        <v>51</v>
      </c>
    </row>
    <row r="245" spans="1:7" ht="15.75" thickBot="1" x14ac:dyDescent="0.3">
      <c r="A245" s="14"/>
      <c r="B245" s="16"/>
      <c r="C245" s="17"/>
      <c r="D245" s="18"/>
      <c r="E245" s="35"/>
      <c r="F245" s="19"/>
      <c r="G245" s="18"/>
    </row>
    <row r="246" spans="1:7" ht="15.75" thickTop="1" x14ac:dyDescent="0.25">
      <c r="A246" s="48"/>
      <c r="B246" s="49"/>
      <c r="C246" s="49"/>
      <c r="D246" s="49"/>
      <c r="E246" s="48"/>
      <c r="F246" s="49"/>
      <c r="G246" s="49"/>
    </row>
    <row r="247" spans="1:7" x14ac:dyDescent="0.25">
      <c r="A247" s="50"/>
      <c r="B247" s="51"/>
      <c r="C247" s="51"/>
      <c r="D247" s="51"/>
      <c r="E247" s="50"/>
      <c r="F247" s="51"/>
      <c r="G247" s="51"/>
    </row>
    <row r="248" spans="1:7" x14ac:dyDescent="0.25">
      <c r="A248" s="50"/>
      <c r="B248" s="51"/>
      <c r="C248" s="51"/>
      <c r="D248" s="51"/>
      <c r="E248" s="50"/>
      <c r="F248" s="51"/>
      <c r="G248" s="51"/>
    </row>
    <row r="249" spans="1:7" ht="15.75" thickBot="1" x14ac:dyDescent="0.3">
      <c r="A249" s="52"/>
      <c r="B249" s="31"/>
      <c r="C249" s="31"/>
      <c r="D249" s="31"/>
      <c r="E249" s="52"/>
      <c r="F249" s="31"/>
      <c r="G249" s="31"/>
    </row>
    <row r="250" spans="1:7" ht="15.75" thickTop="1" x14ac:dyDescent="0.25">
      <c r="A250" s="14" t="s">
        <v>140</v>
      </c>
      <c r="B250" s="20" t="s">
        <v>35</v>
      </c>
      <c r="C250" s="21" t="s">
        <v>7</v>
      </c>
      <c r="D250" s="12">
        <v>3.6</v>
      </c>
      <c r="E250" s="33">
        <v>2</v>
      </c>
      <c r="F250" s="11">
        <f>E250*D254</f>
        <v>97.254000000000005</v>
      </c>
      <c r="G250" s="12" t="s">
        <v>51</v>
      </c>
    </row>
    <row r="251" spans="1:7" x14ac:dyDescent="0.25">
      <c r="A251" s="14"/>
      <c r="B251" s="13"/>
      <c r="C251" s="4" t="s">
        <v>8</v>
      </c>
      <c r="D251" s="3">
        <v>1.5</v>
      </c>
      <c r="E251" s="34"/>
      <c r="F251" s="2"/>
      <c r="G251" s="3"/>
    </row>
    <row r="252" spans="1:7" x14ac:dyDescent="0.25">
      <c r="A252" s="14"/>
      <c r="B252" s="13"/>
      <c r="C252" s="4" t="s">
        <v>38</v>
      </c>
      <c r="D252" s="3">
        <v>0.12</v>
      </c>
      <c r="E252" s="34"/>
      <c r="F252" s="2"/>
      <c r="G252" s="3"/>
    </row>
    <row r="253" spans="1:7" x14ac:dyDescent="0.25">
      <c r="A253" s="14"/>
      <c r="B253" s="13"/>
      <c r="C253" s="4" t="s">
        <v>71</v>
      </c>
      <c r="D253" s="3" t="s">
        <v>73</v>
      </c>
      <c r="E253" s="34"/>
      <c r="F253" s="2"/>
      <c r="G253" s="3"/>
    </row>
    <row r="254" spans="1:7" x14ac:dyDescent="0.25">
      <c r="A254" s="14"/>
      <c r="B254" s="13"/>
      <c r="C254" s="4"/>
      <c r="D254" s="3">
        <v>48.627000000000002</v>
      </c>
      <c r="E254" s="34"/>
      <c r="F254" s="2"/>
      <c r="G254" s="3"/>
    </row>
    <row r="255" spans="1:7" x14ac:dyDescent="0.25">
      <c r="A255" s="14"/>
      <c r="B255" s="13"/>
      <c r="C255" s="4"/>
      <c r="D255" s="6" t="s">
        <v>67</v>
      </c>
      <c r="E255" s="36" t="s">
        <v>66</v>
      </c>
      <c r="F255" s="5">
        <f>F250*8</f>
        <v>778.03200000000004</v>
      </c>
      <c r="G255" s="6" t="s">
        <v>51</v>
      </c>
    </row>
    <row r="256" spans="1:7" x14ac:dyDescent="0.25">
      <c r="A256" s="14"/>
      <c r="B256" s="13"/>
      <c r="C256" s="4"/>
      <c r="D256" s="3"/>
      <c r="E256" s="34"/>
      <c r="F256" s="2"/>
      <c r="G256" s="3"/>
    </row>
    <row r="257" spans="1:7" x14ac:dyDescent="0.25">
      <c r="A257" s="14" t="s">
        <v>141</v>
      </c>
      <c r="B257" s="13" t="s">
        <v>36</v>
      </c>
      <c r="C257" s="4" t="s">
        <v>7</v>
      </c>
      <c r="D257" s="3">
        <v>3</v>
      </c>
      <c r="E257" s="34">
        <v>1</v>
      </c>
      <c r="F257" s="2">
        <f>D261*E257</f>
        <v>44.007249999999999</v>
      </c>
      <c r="G257" s="3" t="s">
        <v>51</v>
      </c>
    </row>
    <row r="258" spans="1:7" x14ac:dyDescent="0.25">
      <c r="A258" s="14"/>
      <c r="B258" s="13"/>
      <c r="C258" s="4" t="s">
        <v>8</v>
      </c>
      <c r="D258" s="3">
        <v>1.5</v>
      </c>
      <c r="E258" s="34"/>
      <c r="F258" s="2"/>
      <c r="G258" s="3"/>
    </row>
    <row r="259" spans="1:7" x14ac:dyDescent="0.25">
      <c r="A259" s="14"/>
      <c r="B259" s="13"/>
      <c r="C259" s="4" t="s">
        <v>38</v>
      </c>
      <c r="D259" s="3">
        <v>0.12</v>
      </c>
      <c r="E259" s="34"/>
      <c r="F259" s="2"/>
      <c r="G259" s="3"/>
    </row>
    <row r="260" spans="1:7" x14ac:dyDescent="0.25">
      <c r="A260" s="14"/>
      <c r="B260" s="13"/>
      <c r="C260" s="4" t="s">
        <v>71</v>
      </c>
      <c r="D260" s="3" t="s">
        <v>74</v>
      </c>
      <c r="E260" s="34"/>
      <c r="F260" s="2"/>
      <c r="G260" s="3"/>
    </row>
    <row r="261" spans="1:7" x14ac:dyDescent="0.25">
      <c r="A261" s="14"/>
      <c r="B261" s="13"/>
      <c r="C261" s="4"/>
      <c r="D261" s="3">
        <v>44.007249999999999</v>
      </c>
      <c r="E261" s="34"/>
      <c r="F261" s="2"/>
      <c r="G261" s="3"/>
    </row>
    <row r="262" spans="1:7" x14ac:dyDescent="0.25">
      <c r="A262" s="14"/>
      <c r="B262" s="13"/>
      <c r="C262" s="4"/>
      <c r="D262" s="6" t="s">
        <v>67</v>
      </c>
      <c r="E262" s="36" t="s">
        <v>66</v>
      </c>
      <c r="F262" s="5">
        <f>F257*8</f>
        <v>352.05799999999999</v>
      </c>
      <c r="G262" s="6" t="s">
        <v>51</v>
      </c>
    </row>
    <row r="263" spans="1:7" ht="15.75" thickBot="1" x14ac:dyDescent="0.3">
      <c r="A263" s="14"/>
      <c r="B263" s="16"/>
      <c r="C263" s="17"/>
      <c r="D263" s="18"/>
      <c r="E263" s="35"/>
      <c r="F263" s="19"/>
      <c r="G263" s="18"/>
    </row>
    <row r="264" spans="1:7" ht="16.5" thickTop="1" thickBot="1" x14ac:dyDescent="0.3">
      <c r="A264" s="70">
        <v>6</v>
      </c>
      <c r="B264" s="312" t="s">
        <v>85</v>
      </c>
      <c r="C264" s="313"/>
      <c r="D264" s="313"/>
      <c r="E264" s="313"/>
      <c r="F264" s="313"/>
      <c r="G264" s="314"/>
    </row>
    <row r="265" spans="1:7" ht="15.75" thickTop="1" x14ac:dyDescent="0.25">
      <c r="A265" s="14" t="s">
        <v>134</v>
      </c>
      <c r="B265" s="20" t="s">
        <v>23</v>
      </c>
      <c r="C265" s="21" t="s">
        <v>24</v>
      </c>
      <c r="D265" s="12">
        <v>1.65</v>
      </c>
      <c r="E265" s="33">
        <v>28</v>
      </c>
      <c r="F265" s="25">
        <f>E265*D269</f>
        <v>147.84</v>
      </c>
      <c r="G265" s="26" t="s">
        <v>12</v>
      </c>
    </row>
    <row r="266" spans="1:7" x14ac:dyDescent="0.25">
      <c r="A266" s="14"/>
      <c r="B266" s="13"/>
      <c r="C266" s="4" t="s">
        <v>17</v>
      </c>
      <c r="D266" s="3">
        <v>1.65</v>
      </c>
      <c r="E266" s="34"/>
      <c r="F266" s="2"/>
      <c r="G266" s="3"/>
    </row>
    <row r="267" spans="1:7" x14ac:dyDescent="0.25">
      <c r="A267" s="14"/>
      <c r="B267" s="13"/>
      <c r="C267" s="4" t="s">
        <v>18</v>
      </c>
      <c r="D267" s="3">
        <v>0.8</v>
      </c>
      <c r="E267" s="34"/>
      <c r="F267" s="2"/>
      <c r="G267" s="3"/>
    </row>
    <row r="268" spans="1:7" x14ac:dyDescent="0.25">
      <c r="A268" s="14"/>
      <c r="B268" s="13"/>
      <c r="C268" s="4" t="s">
        <v>9</v>
      </c>
      <c r="D268" s="3" t="s">
        <v>86</v>
      </c>
      <c r="E268" s="34"/>
      <c r="F268" s="2"/>
      <c r="G268" s="3"/>
    </row>
    <row r="269" spans="1:7" x14ac:dyDescent="0.25">
      <c r="A269" s="14"/>
      <c r="B269" s="13"/>
      <c r="C269" s="4"/>
      <c r="D269" s="3">
        <v>5.28</v>
      </c>
      <c r="E269" s="34"/>
      <c r="F269" s="2"/>
      <c r="G269" s="3"/>
    </row>
    <row r="270" spans="1:7" x14ac:dyDescent="0.25">
      <c r="A270" s="14"/>
      <c r="B270" s="13"/>
      <c r="C270" s="4"/>
      <c r="D270" s="6" t="s">
        <v>67</v>
      </c>
      <c r="E270" s="36"/>
      <c r="F270" s="5">
        <f>F265</f>
        <v>147.84</v>
      </c>
      <c r="G270" s="6" t="s">
        <v>12</v>
      </c>
    </row>
    <row r="271" spans="1:7" x14ac:dyDescent="0.25">
      <c r="A271" s="14"/>
      <c r="B271" s="13"/>
      <c r="C271" s="4"/>
      <c r="D271" s="3"/>
      <c r="E271" s="34"/>
      <c r="F271" s="2"/>
      <c r="G271" s="3"/>
    </row>
    <row r="272" spans="1:7" x14ac:dyDescent="0.25">
      <c r="A272" s="14" t="s">
        <v>135</v>
      </c>
      <c r="B272" s="13" t="s">
        <v>27</v>
      </c>
      <c r="C272" s="4" t="s">
        <v>22</v>
      </c>
      <c r="D272" s="3" t="s">
        <v>44</v>
      </c>
      <c r="E272" s="34">
        <v>1</v>
      </c>
      <c r="F272" s="2">
        <f>D276*E272</f>
        <v>328.77</v>
      </c>
      <c r="G272" s="3" t="s">
        <v>12</v>
      </c>
    </row>
    <row r="273" spans="1:7" x14ac:dyDescent="0.25">
      <c r="A273" s="14"/>
      <c r="B273" s="13"/>
      <c r="C273" s="4" t="s">
        <v>25</v>
      </c>
      <c r="D273" s="3">
        <v>0.5</v>
      </c>
      <c r="E273" s="34"/>
      <c r="F273" s="2"/>
      <c r="G273" s="3"/>
    </row>
    <row r="274" spans="1:7" x14ac:dyDescent="0.25">
      <c r="A274" s="14"/>
      <c r="B274" s="13"/>
      <c r="C274" s="4" t="s">
        <v>17</v>
      </c>
      <c r="D274" s="3">
        <v>0.3</v>
      </c>
      <c r="E274" s="34"/>
      <c r="F274" s="2"/>
      <c r="G274" s="3"/>
    </row>
    <row r="275" spans="1:7" x14ac:dyDescent="0.25">
      <c r="A275" s="14"/>
      <c r="B275" s="13"/>
      <c r="C275" s="4" t="s">
        <v>9</v>
      </c>
      <c r="D275" s="3" t="s">
        <v>87</v>
      </c>
      <c r="E275" s="34"/>
      <c r="F275" s="2"/>
      <c r="G275" s="3"/>
    </row>
    <row r="276" spans="1:7" x14ac:dyDescent="0.25">
      <c r="A276" s="14"/>
      <c r="B276" s="13"/>
      <c r="C276" s="4"/>
      <c r="D276" s="3">
        <v>328.77</v>
      </c>
      <c r="E276" s="34"/>
      <c r="F276" s="2"/>
      <c r="G276" s="3"/>
    </row>
    <row r="277" spans="1:7" x14ac:dyDescent="0.25">
      <c r="A277" s="14"/>
      <c r="B277" s="13"/>
      <c r="C277" s="4"/>
      <c r="D277" s="6" t="s">
        <v>67</v>
      </c>
      <c r="E277" s="36"/>
      <c r="F277" s="5">
        <f>F272</f>
        <v>328.77</v>
      </c>
      <c r="G277" s="6" t="s">
        <v>12</v>
      </c>
    </row>
    <row r="278" spans="1:7" x14ac:dyDescent="0.25">
      <c r="A278" s="14"/>
      <c r="B278" s="13"/>
      <c r="C278" s="4"/>
      <c r="D278" s="3"/>
      <c r="E278" s="34"/>
      <c r="F278" s="2"/>
      <c r="G278" s="3"/>
    </row>
    <row r="279" spans="1:7" x14ac:dyDescent="0.25">
      <c r="A279" s="14" t="s">
        <v>136</v>
      </c>
      <c r="B279" s="13" t="s">
        <v>28</v>
      </c>
      <c r="C279" s="4" t="s">
        <v>7</v>
      </c>
      <c r="D279" s="3">
        <v>0.4</v>
      </c>
      <c r="E279" s="34">
        <v>28</v>
      </c>
      <c r="F279" s="2">
        <f>E279*D283</f>
        <v>179.20000000000002</v>
      </c>
      <c r="G279" s="3" t="s">
        <v>12</v>
      </c>
    </row>
    <row r="280" spans="1:7" x14ac:dyDescent="0.25">
      <c r="A280" s="14"/>
      <c r="B280" s="13"/>
      <c r="C280" s="4" t="s">
        <v>8</v>
      </c>
      <c r="D280" s="3">
        <v>0.4</v>
      </c>
      <c r="E280" s="34"/>
      <c r="F280" s="2"/>
      <c r="G280" s="3"/>
    </row>
    <row r="281" spans="1:7" x14ac:dyDescent="0.25">
      <c r="A281" s="14"/>
      <c r="B281" s="13"/>
      <c r="C281" s="4" t="s">
        <v>18</v>
      </c>
      <c r="D281" s="3">
        <v>4</v>
      </c>
      <c r="E281" s="34"/>
      <c r="F281" s="2"/>
      <c r="G281" s="3"/>
    </row>
    <row r="282" spans="1:7" x14ac:dyDescent="0.25">
      <c r="A282" s="14"/>
      <c r="B282" s="13"/>
      <c r="C282" s="4" t="s">
        <v>9</v>
      </c>
      <c r="D282" s="3" t="s">
        <v>88</v>
      </c>
      <c r="E282" s="34"/>
      <c r="F282" s="2"/>
      <c r="G282" s="3"/>
    </row>
    <row r="283" spans="1:7" x14ac:dyDescent="0.25">
      <c r="A283" s="14"/>
      <c r="B283" s="13"/>
      <c r="C283" s="4"/>
      <c r="D283" s="3">
        <v>6.4</v>
      </c>
      <c r="E283" s="34"/>
      <c r="F283" s="2"/>
      <c r="G283" s="3"/>
    </row>
    <row r="284" spans="1:7" x14ac:dyDescent="0.25">
      <c r="A284" s="14"/>
      <c r="B284" s="13"/>
      <c r="C284" s="4"/>
      <c r="D284" s="6" t="s">
        <v>67</v>
      </c>
      <c r="E284" s="36" t="s">
        <v>66</v>
      </c>
      <c r="F284" s="5">
        <f>F279*8</f>
        <v>1433.6000000000001</v>
      </c>
      <c r="G284" s="6" t="s">
        <v>12</v>
      </c>
    </row>
    <row r="285" spans="1:7" x14ac:dyDescent="0.25">
      <c r="A285" s="14"/>
      <c r="B285" s="13"/>
      <c r="C285" s="4"/>
      <c r="D285" s="3"/>
      <c r="E285" s="34"/>
      <c r="F285" s="2"/>
      <c r="G285" s="3"/>
    </row>
    <row r="286" spans="1:7" x14ac:dyDescent="0.25">
      <c r="A286" s="14" t="s">
        <v>137</v>
      </c>
      <c r="B286" s="13" t="s">
        <v>29</v>
      </c>
      <c r="C286" s="4" t="s">
        <v>30</v>
      </c>
      <c r="D286" s="3" t="s">
        <v>42</v>
      </c>
      <c r="E286" s="34"/>
      <c r="F286" s="2"/>
      <c r="G286" s="3"/>
    </row>
    <row r="287" spans="1:7" x14ac:dyDescent="0.25">
      <c r="A287" s="14"/>
      <c r="B287" s="13"/>
      <c r="C287" s="4" t="s">
        <v>24</v>
      </c>
      <c r="D287" s="3">
        <v>39.6</v>
      </c>
      <c r="E287" s="34">
        <v>4</v>
      </c>
      <c r="F287" s="2">
        <f>E287*D291</f>
        <v>201.96</v>
      </c>
      <c r="G287" s="3" t="s">
        <v>12</v>
      </c>
    </row>
    <row r="288" spans="1:7" x14ac:dyDescent="0.25">
      <c r="A288" s="14"/>
      <c r="B288" s="13"/>
      <c r="C288" s="4" t="s">
        <v>17</v>
      </c>
      <c r="D288" s="3">
        <v>0.27500000000000002</v>
      </c>
      <c r="E288" s="34"/>
      <c r="F288" s="2"/>
      <c r="G288" s="3"/>
    </row>
    <row r="289" spans="1:7" x14ac:dyDescent="0.25">
      <c r="A289" s="14"/>
      <c r="B289" s="13"/>
      <c r="C289" s="4" t="s">
        <v>18</v>
      </c>
      <c r="D289" s="3">
        <v>0.5</v>
      </c>
      <c r="E289" s="34"/>
      <c r="F289" s="2"/>
      <c r="G289" s="3"/>
    </row>
    <row r="290" spans="1:7" x14ac:dyDescent="0.25">
      <c r="A290" s="14"/>
      <c r="B290" s="13"/>
      <c r="C290" s="4" t="s">
        <v>9</v>
      </c>
      <c r="D290" s="3" t="s">
        <v>89</v>
      </c>
      <c r="E290" s="34"/>
      <c r="F290" s="2"/>
      <c r="G290" s="3"/>
    </row>
    <row r="291" spans="1:7" x14ac:dyDescent="0.25">
      <c r="A291" s="14"/>
      <c r="B291" s="13"/>
      <c r="C291" s="4"/>
      <c r="D291" s="3">
        <v>50.49</v>
      </c>
      <c r="E291" s="34"/>
      <c r="F291" s="2"/>
      <c r="G291" s="3"/>
    </row>
    <row r="292" spans="1:7" x14ac:dyDescent="0.25">
      <c r="A292" s="14"/>
      <c r="B292" s="13"/>
      <c r="C292" s="4" t="s">
        <v>30</v>
      </c>
      <c r="D292" s="3" t="s">
        <v>41</v>
      </c>
      <c r="E292" s="34"/>
      <c r="F292" s="2"/>
      <c r="G292" s="3"/>
    </row>
    <row r="293" spans="1:7" x14ac:dyDescent="0.25">
      <c r="A293" s="14"/>
      <c r="B293" s="13"/>
      <c r="C293" s="4" t="s">
        <v>24</v>
      </c>
      <c r="D293" s="3">
        <v>13.5</v>
      </c>
      <c r="E293" s="34">
        <v>7</v>
      </c>
      <c r="F293" s="2">
        <f>E293*D297</f>
        <v>120.48749999999998</v>
      </c>
      <c r="G293" s="3" t="s">
        <v>12</v>
      </c>
    </row>
    <row r="294" spans="1:7" x14ac:dyDescent="0.25">
      <c r="A294" s="14"/>
      <c r="B294" s="13"/>
      <c r="C294" s="4" t="s">
        <v>17</v>
      </c>
      <c r="D294" s="3">
        <v>0.27500000000000002</v>
      </c>
      <c r="E294" s="34"/>
      <c r="F294" s="2"/>
      <c r="G294" s="3"/>
    </row>
    <row r="295" spans="1:7" x14ac:dyDescent="0.25">
      <c r="A295" s="14"/>
      <c r="B295" s="13"/>
      <c r="C295" s="4" t="s">
        <v>18</v>
      </c>
      <c r="D295" s="3">
        <v>0.5</v>
      </c>
      <c r="E295" s="34"/>
      <c r="F295" s="2"/>
      <c r="G295" s="3"/>
    </row>
    <row r="296" spans="1:7" x14ac:dyDescent="0.25">
      <c r="A296" s="14"/>
      <c r="B296" s="13"/>
      <c r="C296" s="4" t="s">
        <v>9</v>
      </c>
      <c r="D296" s="3" t="s">
        <v>90</v>
      </c>
      <c r="E296" s="34"/>
      <c r="F296" s="2"/>
      <c r="G296" s="3"/>
    </row>
    <row r="297" spans="1:7" x14ac:dyDescent="0.25">
      <c r="A297" s="14"/>
      <c r="B297" s="13"/>
      <c r="C297" s="4"/>
      <c r="D297" s="3">
        <v>17.212499999999999</v>
      </c>
      <c r="E297" s="34"/>
      <c r="F297" s="2"/>
      <c r="G297" s="3"/>
    </row>
    <row r="298" spans="1:7" x14ac:dyDescent="0.25">
      <c r="A298" s="14"/>
      <c r="B298" s="13"/>
      <c r="C298" s="4" t="s">
        <v>31</v>
      </c>
      <c r="D298" s="3" t="s">
        <v>43</v>
      </c>
      <c r="E298" s="34"/>
      <c r="F298" s="2"/>
      <c r="G298" s="3"/>
    </row>
    <row r="299" spans="1:7" x14ac:dyDescent="0.25">
      <c r="A299" s="14"/>
      <c r="B299" s="13"/>
      <c r="C299" s="4" t="s">
        <v>24</v>
      </c>
      <c r="D299" s="3">
        <v>39.6</v>
      </c>
      <c r="E299" s="34">
        <v>1</v>
      </c>
      <c r="F299" s="2">
        <f>E299*D303</f>
        <v>41.58</v>
      </c>
      <c r="G299" s="3" t="s">
        <v>12</v>
      </c>
    </row>
    <row r="300" spans="1:7" x14ac:dyDescent="0.25">
      <c r="A300" s="14"/>
      <c r="B300" s="13"/>
      <c r="C300" s="4" t="s">
        <v>17</v>
      </c>
      <c r="D300" s="3">
        <v>0.25</v>
      </c>
      <c r="E300" s="34"/>
      <c r="F300" s="2"/>
      <c r="G300" s="3"/>
    </row>
    <row r="301" spans="1:7" x14ac:dyDescent="0.25">
      <c r="A301" s="14"/>
      <c r="B301" s="13"/>
      <c r="C301" s="4" t="s">
        <v>18</v>
      </c>
      <c r="D301" s="3">
        <v>0.4</v>
      </c>
      <c r="E301" s="34"/>
      <c r="F301" s="2"/>
      <c r="G301" s="3"/>
    </row>
    <row r="302" spans="1:7" x14ac:dyDescent="0.25">
      <c r="A302" s="14"/>
      <c r="B302" s="13"/>
      <c r="C302" s="4"/>
      <c r="D302" s="3" t="s">
        <v>91</v>
      </c>
      <c r="E302" s="34"/>
      <c r="F302" s="2"/>
      <c r="G302" s="3"/>
    </row>
    <row r="303" spans="1:7" x14ac:dyDescent="0.25">
      <c r="A303" s="14"/>
      <c r="B303" s="13"/>
      <c r="C303" s="4"/>
      <c r="D303" s="3">
        <v>41.58</v>
      </c>
      <c r="E303" s="34"/>
      <c r="F303" s="2"/>
      <c r="G303" s="3"/>
    </row>
    <row r="304" spans="1:7" x14ac:dyDescent="0.25">
      <c r="A304" s="14"/>
      <c r="B304" s="13"/>
      <c r="C304" s="4" t="s">
        <v>31</v>
      </c>
      <c r="D304" s="3" t="s">
        <v>41</v>
      </c>
      <c r="E304" s="34"/>
      <c r="F304" s="2"/>
      <c r="G304" s="3"/>
    </row>
    <row r="305" spans="1:11" x14ac:dyDescent="0.25">
      <c r="A305" s="14"/>
      <c r="B305" s="13"/>
      <c r="C305" s="4" t="s">
        <v>24</v>
      </c>
      <c r="D305" s="3">
        <f>D293</f>
        <v>13.5</v>
      </c>
      <c r="E305" s="34">
        <v>5</v>
      </c>
      <c r="F305" s="2">
        <f>E305*D309</f>
        <v>70.875</v>
      </c>
      <c r="G305" s="3" t="s">
        <v>12</v>
      </c>
    </row>
    <row r="306" spans="1:11" x14ac:dyDescent="0.25">
      <c r="A306" s="14"/>
      <c r="B306" s="13"/>
      <c r="C306" s="4" t="s">
        <v>17</v>
      </c>
      <c r="D306" s="3">
        <v>0.25</v>
      </c>
      <c r="E306" s="34"/>
      <c r="F306" s="2"/>
      <c r="G306" s="3"/>
      <c r="I306" t="s">
        <v>118</v>
      </c>
    </row>
    <row r="307" spans="1:11" x14ac:dyDescent="0.25">
      <c r="A307" s="14"/>
      <c r="B307" s="13"/>
      <c r="C307" s="4" t="s">
        <v>18</v>
      </c>
      <c r="D307" s="3">
        <v>0.4</v>
      </c>
      <c r="E307" s="34"/>
      <c r="F307" s="2"/>
      <c r="G307" s="3"/>
    </row>
    <row r="308" spans="1:11" x14ac:dyDescent="0.25">
      <c r="A308" s="14"/>
      <c r="B308" s="13"/>
      <c r="C308" s="4"/>
      <c r="D308" s="3" t="s">
        <v>92</v>
      </c>
      <c r="E308" s="34"/>
      <c r="F308" s="2"/>
      <c r="G308" s="3"/>
    </row>
    <row r="309" spans="1:11" x14ac:dyDescent="0.25">
      <c r="A309" s="14"/>
      <c r="B309" s="13"/>
      <c r="C309" s="4"/>
      <c r="D309" s="3">
        <v>14.175000000000001</v>
      </c>
      <c r="E309" s="34"/>
      <c r="F309" s="2"/>
      <c r="G309" s="3"/>
    </row>
    <row r="310" spans="1:11" x14ac:dyDescent="0.25">
      <c r="A310" s="14"/>
      <c r="B310" s="13"/>
      <c r="C310" s="4"/>
      <c r="D310" s="6" t="s">
        <v>67</v>
      </c>
      <c r="E310" s="36" t="s">
        <v>93</v>
      </c>
      <c r="F310" s="5">
        <f>(F287+F293+F299+F305)</f>
        <v>434.90249999999997</v>
      </c>
      <c r="G310" s="6" t="s">
        <v>12</v>
      </c>
    </row>
    <row r="311" spans="1:11" x14ac:dyDescent="0.25">
      <c r="A311" s="14"/>
      <c r="B311" s="13"/>
      <c r="C311" s="4"/>
      <c r="D311" s="3"/>
      <c r="E311" s="34"/>
      <c r="F311" s="2"/>
      <c r="G311" s="3"/>
    </row>
    <row r="312" spans="1:11" x14ac:dyDescent="0.25">
      <c r="A312" s="14" t="s">
        <v>138</v>
      </c>
      <c r="B312" s="13" t="s">
        <v>32</v>
      </c>
      <c r="C312" s="4" t="s">
        <v>45</v>
      </c>
      <c r="D312" s="3"/>
      <c r="E312" s="34">
        <v>1</v>
      </c>
      <c r="F312" s="2">
        <f>E312*D316</f>
        <v>3</v>
      </c>
      <c r="G312" s="3" t="s">
        <v>12</v>
      </c>
    </row>
    <row r="313" spans="1:11" x14ac:dyDescent="0.25">
      <c r="A313" s="14"/>
      <c r="B313" s="13"/>
      <c r="C313" s="4" t="s">
        <v>33</v>
      </c>
      <c r="D313" s="3">
        <v>0.2</v>
      </c>
      <c r="E313" s="34"/>
      <c r="F313" s="2"/>
      <c r="G313" s="3"/>
    </row>
    <row r="314" spans="1:11" x14ac:dyDescent="0.25">
      <c r="A314" s="14"/>
      <c r="B314" s="13"/>
      <c r="C314" s="4" t="s">
        <v>8</v>
      </c>
      <c r="D314" s="3">
        <v>1.5</v>
      </c>
      <c r="E314" s="34"/>
      <c r="F314" s="2"/>
      <c r="G314" s="3"/>
    </row>
    <row r="315" spans="1:11" x14ac:dyDescent="0.25">
      <c r="A315" s="14"/>
      <c r="B315" s="13"/>
      <c r="C315" s="4" t="s">
        <v>34</v>
      </c>
      <c r="D315" s="3">
        <v>10</v>
      </c>
      <c r="E315" s="34"/>
      <c r="F315" s="2"/>
      <c r="G315" s="3"/>
      <c r="J315" t="s">
        <v>116</v>
      </c>
    </row>
    <row r="316" spans="1:11" x14ac:dyDescent="0.25">
      <c r="A316" s="14"/>
      <c r="B316" s="13"/>
      <c r="C316" s="4" t="s">
        <v>9</v>
      </c>
      <c r="D316" s="3">
        <f>D315*D314*D313</f>
        <v>3</v>
      </c>
      <c r="E316" s="34"/>
      <c r="F316" s="2"/>
      <c r="G316" s="3"/>
      <c r="J316" t="s">
        <v>117</v>
      </c>
      <c r="K316">
        <v>23.04</v>
      </c>
    </row>
    <row r="317" spans="1:11" x14ac:dyDescent="0.25">
      <c r="A317" s="14"/>
      <c r="B317" s="13"/>
      <c r="C317" s="4"/>
      <c r="D317" s="6" t="s">
        <v>67</v>
      </c>
      <c r="E317" s="36" t="s">
        <v>68</v>
      </c>
      <c r="F317" s="5">
        <f>F312*8</f>
        <v>24</v>
      </c>
      <c r="G317" s="6" t="s">
        <v>12</v>
      </c>
    </row>
    <row r="318" spans="1:11" x14ac:dyDescent="0.25">
      <c r="A318" s="14"/>
      <c r="B318" s="13"/>
      <c r="C318" s="4"/>
      <c r="D318" s="3"/>
      <c r="E318" s="34"/>
      <c r="F318" s="2"/>
      <c r="G318" s="3"/>
    </row>
    <row r="319" spans="1:11" x14ac:dyDescent="0.25">
      <c r="A319" s="14" t="s">
        <v>139</v>
      </c>
      <c r="B319" s="13" t="s">
        <v>35</v>
      </c>
      <c r="C319" s="4" t="s">
        <v>7</v>
      </c>
      <c r="D319" s="3">
        <v>3.6</v>
      </c>
      <c r="E319" s="34">
        <v>2</v>
      </c>
      <c r="F319" s="2">
        <f>E319*D322</f>
        <v>10.8</v>
      </c>
      <c r="G319" s="3" t="s">
        <v>12</v>
      </c>
    </row>
    <row r="320" spans="1:11" x14ac:dyDescent="0.25">
      <c r="A320" s="14"/>
      <c r="B320" s="13"/>
      <c r="C320" s="4" t="s">
        <v>8</v>
      </c>
      <c r="D320" s="3">
        <v>1.5</v>
      </c>
      <c r="E320" s="34"/>
      <c r="F320" s="2"/>
      <c r="G320" s="3"/>
    </row>
    <row r="321" spans="1:7" x14ac:dyDescent="0.25">
      <c r="A321" s="14"/>
      <c r="B321" s="13"/>
      <c r="C321" s="4" t="s">
        <v>38</v>
      </c>
      <c r="D321" s="3">
        <v>0.12</v>
      </c>
      <c r="E321" s="34"/>
      <c r="F321" s="2"/>
      <c r="G321" s="3"/>
    </row>
    <row r="322" spans="1:7" x14ac:dyDescent="0.25">
      <c r="A322" s="14"/>
      <c r="B322" s="13"/>
      <c r="C322" s="4" t="s">
        <v>9</v>
      </c>
      <c r="D322" s="3">
        <f>D320*D319</f>
        <v>5.4</v>
      </c>
      <c r="E322" s="34"/>
      <c r="F322" s="2"/>
      <c r="G322" s="3"/>
    </row>
    <row r="323" spans="1:7" x14ac:dyDescent="0.25">
      <c r="A323" s="14"/>
      <c r="B323" s="13"/>
      <c r="C323" s="4"/>
      <c r="D323" s="6" t="s">
        <v>67</v>
      </c>
      <c r="E323" s="36" t="s">
        <v>66</v>
      </c>
      <c r="F323" s="5">
        <f>F319*8</f>
        <v>86.4</v>
      </c>
      <c r="G323" s="6" t="s">
        <v>12</v>
      </c>
    </row>
    <row r="324" spans="1:7" x14ac:dyDescent="0.25">
      <c r="A324" s="14"/>
      <c r="B324" s="13"/>
      <c r="C324" s="4"/>
      <c r="D324" s="3"/>
      <c r="E324" s="34"/>
      <c r="F324" s="2"/>
      <c r="G324" s="3"/>
    </row>
    <row r="325" spans="1:7" x14ac:dyDescent="0.25">
      <c r="A325" s="14" t="s">
        <v>140</v>
      </c>
      <c r="B325" s="13" t="s">
        <v>36</v>
      </c>
      <c r="C325" s="4" t="s">
        <v>7</v>
      </c>
      <c r="D325" s="3">
        <v>3</v>
      </c>
      <c r="E325" s="34">
        <v>1</v>
      </c>
      <c r="F325" s="2">
        <f>E325*D328</f>
        <v>0.89999999999999991</v>
      </c>
      <c r="G325" s="3" t="s">
        <v>12</v>
      </c>
    </row>
    <row r="326" spans="1:7" x14ac:dyDescent="0.25">
      <c r="A326" s="14"/>
      <c r="B326" s="13"/>
      <c r="C326" s="4" t="s">
        <v>8</v>
      </c>
      <c r="D326" s="3">
        <v>1.5</v>
      </c>
      <c r="E326" s="34"/>
      <c r="F326" s="2"/>
      <c r="G326" s="3"/>
    </row>
    <row r="327" spans="1:7" x14ac:dyDescent="0.25">
      <c r="A327" s="14"/>
      <c r="B327" s="13"/>
      <c r="C327" s="4" t="s">
        <v>38</v>
      </c>
      <c r="D327" s="3">
        <v>0.12</v>
      </c>
      <c r="E327" s="34"/>
      <c r="F327" s="2"/>
      <c r="G327" s="3"/>
    </row>
    <row r="328" spans="1:7" x14ac:dyDescent="0.25">
      <c r="A328" s="14"/>
      <c r="B328" s="13"/>
      <c r="C328" s="4" t="s">
        <v>9</v>
      </c>
      <c r="D328" s="3">
        <f>(D325*D327*2)+(D326*D327)</f>
        <v>0.89999999999999991</v>
      </c>
      <c r="E328" s="34"/>
      <c r="F328" s="2"/>
      <c r="G328" s="3"/>
    </row>
    <row r="329" spans="1:7" x14ac:dyDescent="0.25">
      <c r="A329" s="14"/>
      <c r="B329" s="13"/>
      <c r="C329" s="4"/>
      <c r="D329" s="6" t="s">
        <v>67</v>
      </c>
      <c r="E329" s="36" t="s">
        <v>66</v>
      </c>
      <c r="F329" s="5">
        <f>F325*8</f>
        <v>7.1999999999999993</v>
      </c>
      <c r="G329" s="6" t="s">
        <v>12</v>
      </c>
    </row>
    <row r="330" spans="1:7" ht="15.75" thickBot="1" x14ac:dyDescent="0.3">
      <c r="A330" s="14"/>
      <c r="B330" s="16"/>
      <c r="C330" s="17"/>
      <c r="D330" s="18"/>
      <c r="E330" s="35"/>
      <c r="F330" s="19"/>
      <c r="G330" s="18"/>
    </row>
    <row r="331" spans="1:7" ht="15.75" thickTop="1" x14ac:dyDescent="0.25">
      <c r="A331" s="48"/>
      <c r="B331" s="49"/>
      <c r="C331" s="49"/>
      <c r="D331" s="49"/>
      <c r="E331" s="48"/>
      <c r="F331" s="49"/>
      <c r="G331" s="49"/>
    </row>
    <row r="332" spans="1:7" ht="15.75" thickBot="1" x14ac:dyDescent="0.3">
      <c r="A332" s="52"/>
      <c r="B332" s="31"/>
      <c r="C332" s="31"/>
      <c r="D332" s="31"/>
      <c r="E332" s="52"/>
      <c r="F332" s="31"/>
      <c r="G332" s="31"/>
    </row>
    <row r="333" spans="1:7" ht="15.75" thickTop="1" x14ac:dyDescent="0.25">
      <c r="A333" s="14" t="s">
        <v>141</v>
      </c>
      <c r="B333" s="20" t="s">
        <v>37</v>
      </c>
      <c r="C333" s="21" t="s">
        <v>7</v>
      </c>
      <c r="D333" s="12">
        <v>39.6</v>
      </c>
      <c r="E333" s="33">
        <v>1</v>
      </c>
      <c r="F333" s="11">
        <f>E333*D337</f>
        <v>15.93</v>
      </c>
      <c r="G333" s="12" t="s">
        <v>20</v>
      </c>
    </row>
    <row r="334" spans="1:7" x14ac:dyDescent="0.25">
      <c r="A334" s="14"/>
      <c r="B334" s="13"/>
      <c r="C334" s="4" t="s">
        <v>8</v>
      </c>
      <c r="D334" s="3">
        <v>13.5</v>
      </c>
      <c r="E334" s="34"/>
      <c r="F334" s="2"/>
      <c r="G334" s="3"/>
    </row>
    <row r="335" spans="1:7" x14ac:dyDescent="0.25">
      <c r="A335" s="14"/>
      <c r="B335" s="13"/>
      <c r="C335" s="4" t="s">
        <v>38</v>
      </c>
      <c r="D335" s="3">
        <v>0.12</v>
      </c>
      <c r="E335" s="34"/>
      <c r="F335" s="2"/>
      <c r="G335" s="3"/>
    </row>
    <row r="336" spans="1:7" x14ac:dyDescent="0.25">
      <c r="A336" s="14"/>
      <c r="B336" s="13"/>
      <c r="C336" s="4" t="s">
        <v>9</v>
      </c>
      <c r="D336" s="3" t="s">
        <v>94</v>
      </c>
      <c r="E336" s="34"/>
      <c r="F336" s="2"/>
      <c r="G336" s="3"/>
    </row>
    <row r="337" spans="1:7" x14ac:dyDescent="0.25">
      <c r="A337" s="14"/>
      <c r="B337" s="13"/>
      <c r="C337" s="4"/>
      <c r="D337" s="3">
        <v>15.93</v>
      </c>
      <c r="E337" s="34"/>
      <c r="F337" s="2"/>
      <c r="G337" s="3"/>
    </row>
    <row r="338" spans="1:7" x14ac:dyDescent="0.25">
      <c r="A338" s="14"/>
      <c r="B338" s="13"/>
      <c r="C338" s="4"/>
      <c r="D338" s="6" t="s">
        <v>67</v>
      </c>
      <c r="E338" s="36" t="s">
        <v>66</v>
      </c>
      <c r="F338" s="5">
        <f>F333*8</f>
        <v>127.44</v>
      </c>
      <c r="G338" s="6" t="s">
        <v>20</v>
      </c>
    </row>
    <row r="339" spans="1:7" x14ac:dyDescent="0.25">
      <c r="A339" s="14"/>
      <c r="B339" s="13"/>
      <c r="C339" s="4"/>
      <c r="D339" s="3"/>
      <c r="E339" s="34"/>
      <c r="F339" s="2"/>
      <c r="G339" s="3"/>
    </row>
    <row r="340" spans="1:7" ht="15.75" thickBot="1" x14ac:dyDescent="0.3">
      <c r="A340" s="14"/>
      <c r="B340" s="16"/>
      <c r="C340" s="17"/>
      <c r="D340" s="18"/>
      <c r="E340" s="35"/>
      <c r="F340" s="19"/>
      <c r="G340" s="18"/>
    </row>
    <row r="341" spans="1:7" ht="16.5" thickTop="1" thickBot="1" x14ac:dyDescent="0.3">
      <c r="A341" s="69">
        <v>7</v>
      </c>
      <c r="B341" s="309" t="s">
        <v>75</v>
      </c>
      <c r="C341" s="310"/>
      <c r="D341" s="310"/>
      <c r="E341" s="310"/>
      <c r="F341" s="310"/>
      <c r="G341" s="311"/>
    </row>
    <row r="342" spans="1:7" ht="15.75" thickTop="1" x14ac:dyDescent="0.25">
      <c r="A342" s="24"/>
      <c r="B342" s="20" t="s">
        <v>76</v>
      </c>
      <c r="C342" s="21"/>
      <c r="D342" s="12"/>
      <c r="E342" s="33"/>
      <c r="F342" s="11"/>
      <c r="G342" s="12"/>
    </row>
    <row r="343" spans="1:7" x14ac:dyDescent="0.25">
      <c r="A343" s="14"/>
      <c r="B343" s="13" t="s">
        <v>120</v>
      </c>
      <c r="C343" s="4"/>
      <c r="D343" s="3">
        <v>8</v>
      </c>
      <c r="E343" s="34">
        <v>1</v>
      </c>
      <c r="F343" s="5">
        <v>8</v>
      </c>
      <c r="G343" s="6" t="s">
        <v>78</v>
      </c>
    </row>
    <row r="344" spans="1:7" x14ac:dyDescent="0.25">
      <c r="A344" s="14"/>
      <c r="B344" s="13" t="s">
        <v>77</v>
      </c>
      <c r="C344" s="4"/>
      <c r="D344" s="3">
        <v>11</v>
      </c>
      <c r="E344" s="34">
        <v>1</v>
      </c>
      <c r="F344" s="5">
        <v>11</v>
      </c>
      <c r="G344" s="6" t="s">
        <v>78</v>
      </c>
    </row>
    <row r="345" spans="1:7" x14ac:dyDescent="0.25">
      <c r="A345" s="14"/>
      <c r="B345" s="13"/>
      <c r="C345" s="4"/>
      <c r="D345" s="3"/>
      <c r="E345" s="34"/>
      <c r="F345" s="2"/>
      <c r="G345" s="3"/>
    </row>
    <row r="346" spans="1:7" x14ac:dyDescent="0.25">
      <c r="A346" s="14"/>
      <c r="B346" s="13" t="s">
        <v>79</v>
      </c>
      <c r="C346" s="4"/>
      <c r="D346" s="3"/>
      <c r="E346" s="34"/>
      <c r="F346" s="2"/>
      <c r="G346" s="3"/>
    </row>
    <row r="347" spans="1:7" x14ac:dyDescent="0.25">
      <c r="A347" s="14"/>
      <c r="B347" s="13" t="s">
        <v>120</v>
      </c>
      <c r="C347" s="4"/>
      <c r="D347" s="8">
        <v>12</v>
      </c>
      <c r="E347" s="34">
        <v>6</v>
      </c>
      <c r="F347" s="5">
        <f>E347*D347</f>
        <v>72</v>
      </c>
      <c r="G347" s="6" t="s">
        <v>78</v>
      </c>
    </row>
    <row r="348" spans="1:7" x14ac:dyDescent="0.25">
      <c r="A348" s="14"/>
      <c r="B348" s="13" t="s">
        <v>77</v>
      </c>
      <c r="C348" s="4"/>
      <c r="D348" s="3">
        <v>13</v>
      </c>
      <c r="E348" s="34">
        <v>6</v>
      </c>
      <c r="F348" s="5">
        <f>E348*D348</f>
        <v>78</v>
      </c>
      <c r="G348" s="6" t="s">
        <v>78</v>
      </c>
    </row>
    <row r="349" spans="1:7" ht="15.75" thickBot="1" x14ac:dyDescent="0.3">
      <c r="A349" s="14"/>
      <c r="B349" s="16"/>
      <c r="C349" s="17"/>
      <c r="D349" s="18"/>
      <c r="E349" s="35"/>
      <c r="F349" s="19"/>
      <c r="G349" s="18"/>
    </row>
    <row r="350" spans="1:7" ht="16.5" thickTop="1" thickBot="1" x14ac:dyDescent="0.3">
      <c r="A350" s="69">
        <v>8</v>
      </c>
      <c r="B350" s="312" t="s">
        <v>80</v>
      </c>
      <c r="C350" s="313"/>
      <c r="D350" s="313"/>
      <c r="E350" s="313"/>
      <c r="F350" s="313"/>
      <c r="G350" s="314"/>
    </row>
    <row r="351" spans="1:7" ht="15.75" thickTop="1" x14ac:dyDescent="0.25">
      <c r="A351" s="14"/>
      <c r="B351" s="20" t="s">
        <v>83</v>
      </c>
      <c r="C351" s="21"/>
      <c r="D351" s="12" t="s">
        <v>82</v>
      </c>
      <c r="E351" s="33">
        <v>7</v>
      </c>
      <c r="F351" s="22">
        <f>E351*D352</f>
        <v>3553.2000000000003</v>
      </c>
      <c r="G351" s="23" t="s">
        <v>12</v>
      </c>
    </row>
    <row r="352" spans="1:7" x14ac:dyDescent="0.25">
      <c r="A352" s="14"/>
      <c r="B352" s="13"/>
      <c r="C352" s="4"/>
      <c r="D352" s="3">
        <v>507.6</v>
      </c>
      <c r="E352" s="34"/>
      <c r="F352" s="2"/>
      <c r="G352" s="3"/>
    </row>
    <row r="353" spans="1:7" x14ac:dyDescent="0.25">
      <c r="A353" s="14"/>
      <c r="B353" s="13" t="s">
        <v>84</v>
      </c>
      <c r="C353" s="4"/>
      <c r="D353" s="3" t="s">
        <v>81</v>
      </c>
      <c r="E353" s="34">
        <v>7</v>
      </c>
      <c r="F353" s="5">
        <f>E353*D354</f>
        <v>189</v>
      </c>
      <c r="G353" s="6" t="s">
        <v>12</v>
      </c>
    </row>
    <row r="354" spans="1:7" x14ac:dyDescent="0.25">
      <c r="A354" s="14"/>
      <c r="B354" s="13"/>
      <c r="C354" s="4"/>
      <c r="D354" s="3">
        <v>27</v>
      </c>
      <c r="E354" s="34"/>
      <c r="F354" s="2"/>
      <c r="G354" s="3"/>
    </row>
    <row r="355" spans="1:7" x14ac:dyDescent="0.25">
      <c r="A355" s="14"/>
      <c r="B355" s="13"/>
      <c r="C355" s="4"/>
      <c r="D355" s="3"/>
      <c r="E355" s="34"/>
      <c r="F355" s="2"/>
      <c r="G355" s="3"/>
    </row>
    <row r="356" spans="1:7" ht="15.75" thickBot="1" x14ac:dyDescent="0.3">
      <c r="A356" s="14"/>
      <c r="B356" s="16"/>
      <c r="C356" s="17"/>
      <c r="D356" s="18"/>
      <c r="E356" s="35"/>
      <c r="F356" s="19"/>
      <c r="G356" s="18"/>
    </row>
    <row r="357" spans="1:7" ht="16.5" thickTop="1" thickBot="1" x14ac:dyDescent="0.3">
      <c r="A357" s="69">
        <v>9</v>
      </c>
      <c r="B357" s="309" t="s">
        <v>105</v>
      </c>
      <c r="C357" s="310"/>
      <c r="D357" s="310"/>
      <c r="E357" s="310"/>
      <c r="F357" s="310"/>
      <c r="G357" s="311"/>
    </row>
    <row r="358" spans="1:7" ht="15.75" thickTop="1" x14ac:dyDescent="0.25">
      <c r="A358" s="14"/>
      <c r="B358" s="20" t="s">
        <v>95</v>
      </c>
      <c r="C358" s="21"/>
      <c r="D358" s="12">
        <v>3</v>
      </c>
      <c r="E358" s="33">
        <v>7</v>
      </c>
      <c r="F358" s="22">
        <f>E358*D358</f>
        <v>21</v>
      </c>
      <c r="G358" s="23" t="s">
        <v>78</v>
      </c>
    </row>
    <row r="359" spans="1:7" x14ac:dyDescent="0.25">
      <c r="A359" s="14"/>
      <c r="B359" s="13" t="s">
        <v>96</v>
      </c>
      <c r="C359" s="4"/>
      <c r="D359" s="3">
        <v>3</v>
      </c>
      <c r="E359" s="34">
        <v>7</v>
      </c>
      <c r="F359" s="5">
        <f t="shared" ref="F359:F381" si="0">E359*D359</f>
        <v>21</v>
      </c>
      <c r="G359" s="6" t="s">
        <v>78</v>
      </c>
    </row>
    <row r="360" spans="1:7" x14ac:dyDescent="0.25">
      <c r="A360" s="14"/>
      <c r="B360" s="13" t="s">
        <v>97</v>
      </c>
      <c r="C360" s="4"/>
      <c r="D360" s="3">
        <v>38.6</v>
      </c>
      <c r="E360" s="34">
        <v>7</v>
      </c>
      <c r="F360" s="5">
        <f t="shared" si="0"/>
        <v>270.2</v>
      </c>
      <c r="G360" s="6" t="s">
        <v>104</v>
      </c>
    </row>
    <row r="361" spans="1:7" x14ac:dyDescent="0.25">
      <c r="A361" s="14"/>
      <c r="B361" s="13" t="s">
        <v>98</v>
      </c>
      <c r="C361" s="4"/>
      <c r="D361" s="3">
        <v>24.8</v>
      </c>
      <c r="E361" s="34">
        <v>7</v>
      </c>
      <c r="F361" s="5">
        <f t="shared" si="0"/>
        <v>173.6</v>
      </c>
      <c r="G361" s="6" t="s">
        <v>104</v>
      </c>
    </row>
    <row r="362" spans="1:7" x14ac:dyDescent="0.25">
      <c r="A362" s="14"/>
      <c r="B362" s="13" t="s">
        <v>99</v>
      </c>
      <c r="C362" s="4"/>
      <c r="D362" s="3">
        <v>5</v>
      </c>
      <c r="E362" s="34">
        <v>7</v>
      </c>
      <c r="F362" s="5">
        <f t="shared" si="0"/>
        <v>35</v>
      </c>
      <c r="G362" s="6" t="s">
        <v>104</v>
      </c>
    </row>
    <row r="363" spans="1:7" x14ac:dyDescent="0.25">
      <c r="A363" s="14"/>
      <c r="B363" s="13" t="s">
        <v>100</v>
      </c>
      <c r="C363" s="4"/>
      <c r="D363" s="3">
        <v>12</v>
      </c>
      <c r="E363" s="34">
        <v>7</v>
      </c>
      <c r="F363" s="5">
        <f t="shared" si="0"/>
        <v>84</v>
      </c>
      <c r="G363" s="6" t="s">
        <v>104</v>
      </c>
    </row>
    <row r="364" spans="1:7" x14ac:dyDescent="0.25">
      <c r="A364" s="14"/>
      <c r="B364" s="13" t="s">
        <v>101</v>
      </c>
      <c r="C364" s="4"/>
      <c r="D364" s="3">
        <v>5</v>
      </c>
      <c r="E364" s="34">
        <v>7</v>
      </c>
      <c r="F364" s="5">
        <f t="shared" si="0"/>
        <v>35</v>
      </c>
      <c r="G364" s="6" t="s">
        <v>78</v>
      </c>
    </row>
    <row r="365" spans="1:7" x14ac:dyDescent="0.25">
      <c r="A365" s="14"/>
      <c r="B365" s="13" t="s">
        <v>102</v>
      </c>
      <c r="C365" s="4"/>
      <c r="D365" s="3">
        <v>4</v>
      </c>
      <c r="E365" s="34">
        <v>7</v>
      </c>
      <c r="F365" s="5">
        <f t="shared" si="0"/>
        <v>28</v>
      </c>
      <c r="G365" s="6" t="s">
        <v>78</v>
      </c>
    </row>
    <row r="366" spans="1:7" x14ac:dyDescent="0.25">
      <c r="A366" s="14"/>
      <c r="B366" s="13" t="s">
        <v>103</v>
      </c>
      <c r="C366" s="4"/>
      <c r="D366" s="3">
        <v>2</v>
      </c>
      <c r="E366" s="34">
        <v>1</v>
      </c>
      <c r="F366" s="5">
        <f t="shared" si="0"/>
        <v>2</v>
      </c>
      <c r="G366" s="6" t="s">
        <v>78</v>
      </c>
    </row>
    <row r="367" spans="1:7" x14ac:dyDescent="0.25">
      <c r="A367" s="14"/>
      <c r="B367" s="13" t="s">
        <v>286</v>
      </c>
      <c r="C367" s="4"/>
      <c r="D367" s="3">
        <v>4</v>
      </c>
      <c r="E367" s="34">
        <v>7</v>
      </c>
      <c r="F367" s="5">
        <f t="shared" si="0"/>
        <v>28</v>
      </c>
      <c r="G367" s="6" t="s">
        <v>78</v>
      </c>
    </row>
    <row r="368" spans="1:7" ht="15.75" thickBot="1" x14ac:dyDescent="0.3">
      <c r="A368" s="14"/>
      <c r="B368" s="16"/>
      <c r="C368" s="17"/>
      <c r="D368" s="18"/>
      <c r="E368" s="35"/>
      <c r="F368" s="27"/>
      <c r="G368" s="18"/>
    </row>
    <row r="369" spans="1:7" ht="16.5" thickTop="1" thickBot="1" x14ac:dyDescent="0.3">
      <c r="A369" s="69">
        <v>10</v>
      </c>
      <c r="B369" s="309" t="s">
        <v>106</v>
      </c>
      <c r="C369" s="310"/>
      <c r="D369" s="310"/>
      <c r="E369" s="310"/>
      <c r="F369" s="310"/>
      <c r="G369" s="311"/>
    </row>
    <row r="370" spans="1:7" ht="15.75" thickTop="1" x14ac:dyDescent="0.25">
      <c r="A370" s="24"/>
      <c r="B370" s="20" t="s">
        <v>107</v>
      </c>
      <c r="C370" s="21"/>
      <c r="D370" s="12">
        <v>3</v>
      </c>
      <c r="E370" s="33">
        <v>7</v>
      </c>
      <c r="F370" s="22">
        <f t="shared" si="0"/>
        <v>21</v>
      </c>
      <c r="G370" s="23" t="s">
        <v>78</v>
      </c>
    </row>
    <row r="371" spans="1:7" x14ac:dyDescent="0.25">
      <c r="A371" s="14"/>
      <c r="B371" s="13" t="s">
        <v>108</v>
      </c>
      <c r="C371" s="4"/>
      <c r="D371" s="3">
        <v>3</v>
      </c>
      <c r="E371" s="34">
        <v>7</v>
      </c>
      <c r="F371" s="5">
        <f t="shared" si="0"/>
        <v>21</v>
      </c>
      <c r="G371" s="6" t="s">
        <v>78</v>
      </c>
    </row>
    <row r="372" spans="1:7" x14ac:dyDescent="0.25">
      <c r="A372" s="14"/>
      <c r="B372" s="13" t="s">
        <v>109</v>
      </c>
      <c r="C372" s="4"/>
      <c r="D372" s="3">
        <v>2</v>
      </c>
      <c r="E372" s="34">
        <v>7</v>
      </c>
      <c r="F372" s="5">
        <f t="shared" si="0"/>
        <v>14</v>
      </c>
      <c r="G372" s="6" t="s">
        <v>78</v>
      </c>
    </row>
    <row r="373" spans="1:7" x14ac:dyDescent="0.25">
      <c r="A373" s="14"/>
      <c r="B373" s="13" t="s">
        <v>110</v>
      </c>
      <c r="C373" s="4"/>
      <c r="D373" s="3">
        <v>16</v>
      </c>
      <c r="E373" s="34">
        <v>7</v>
      </c>
      <c r="F373" s="5">
        <f t="shared" si="0"/>
        <v>112</v>
      </c>
      <c r="G373" s="6" t="s">
        <v>78</v>
      </c>
    </row>
    <row r="374" spans="1:7" x14ac:dyDescent="0.25">
      <c r="A374" s="14"/>
      <c r="B374" s="13" t="s">
        <v>111</v>
      </c>
      <c r="C374" s="4"/>
      <c r="D374" s="3">
        <v>9</v>
      </c>
      <c r="E374" s="34">
        <v>7</v>
      </c>
      <c r="F374" s="5">
        <f t="shared" si="0"/>
        <v>63</v>
      </c>
      <c r="G374" s="6" t="s">
        <v>78</v>
      </c>
    </row>
    <row r="375" spans="1:7" x14ac:dyDescent="0.25">
      <c r="A375" s="14"/>
      <c r="B375" s="13" t="s">
        <v>112</v>
      </c>
      <c r="C375" s="4"/>
      <c r="D375" s="3">
        <v>1</v>
      </c>
      <c r="E375" s="34">
        <v>7</v>
      </c>
      <c r="F375" s="5">
        <f t="shared" si="0"/>
        <v>7</v>
      </c>
      <c r="G375" s="6" t="s">
        <v>78</v>
      </c>
    </row>
    <row r="376" spans="1:7" x14ac:dyDescent="0.25">
      <c r="A376" s="14"/>
      <c r="B376" s="13"/>
      <c r="C376" s="4"/>
      <c r="D376" s="3"/>
      <c r="E376" s="34"/>
      <c r="F376" s="7"/>
      <c r="G376" s="3"/>
    </row>
    <row r="377" spans="1:7" ht="15.75" thickBot="1" x14ac:dyDescent="0.3">
      <c r="A377" s="14"/>
      <c r="B377" s="16"/>
      <c r="C377" s="17"/>
      <c r="D377" s="18"/>
      <c r="E377" s="35"/>
      <c r="F377" s="27"/>
      <c r="G377" s="18"/>
    </row>
    <row r="378" spans="1:7" ht="16.5" thickTop="1" thickBot="1" x14ac:dyDescent="0.3">
      <c r="A378" s="69">
        <v>11</v>
      </c>
      <c r="B378" s="309" t="s">
        <v>113</v>
      </c>
      <c r="C378" s="310"/>
      <c r="D378" s="310"/>
      <c r="E378" s="310"/>
      <c r="F378" s="310"/>
      <c r="G378" s="311"/>
    </row>
    <row r="379" spans="1:7" ht="15.75" thickTop="1" x14ac:dyDescent="0.25">
      <c r="A379" s="14"/>
      <c r="B379" s="20" t="s">
        <v>114</v>
      </c>
      <c r="C379" s="21"/>
      <c r="D379">
        <v>875.28</v>
      </c>
      <c r="E379" s="33">
        <v>7</v>
      </c>
      <c r="F379" s="22">
        <f t="shared" si="0"/>
        <v>6126.96</v>
      </c>
      <c r="G379" s="28" t="s">
        <v>12</v>
      </c>
    </row>
    <row r="380" spans="1:7" x14ac:dyDescent="0.25">
      <c r="A380" s="14"/>
      <c r="B380" s="13" t="s">
        <v>115</v>
      </c>
      <c r="C380" s="4"/>
      <c r="D380" s="3">
        <v>534.6</v>
      </c>
      <c r="E380" s="34">
        <v>7</v>
      </c>
      <c r="F380" s="5">
        <f t="shared" si="0"/>
        <v>3742.2000000000003</v>
      </c>
      <c r="G380" s="9" t="s">
        <v>12</v>
      </c>
    </row>
    <row r="381" spans="1:7" ht="15.75" thickBot="1" x14ac:dyDescent="0.3">
      <c r="A381" s="14"/>
      <c r="B381" s="16" t="s">
        <v>119</v>
      </c>
      <c r="C381" s="17"/>
      <c r="D381" s="18">
        <v>456.72</v>
      </c>
      <c r="E381" s="35">
        <v>7</v>
      </c>
      <c r="F381" s="29">
        <f t="shared" si="0"/>
        <v>3197.04</v>
      </c>
      <c r="G381" s="30" t="s">
        <v>12</v>
      </c>
    </row>
    <row r="382" spans="1:7" ht="15.75" thickBot="1" x14ac:dyDescent="0.3">
      <c r="A382" s="208"/>
      <c r="B382" s="209"/>
      <c r="C382" s="210"/>
      <c r="D382" s="211"/>
      <c r="E382" s="212"/>
      <c r="F382" s="213"/>
      <c r="G382" s="214"/>
    </row>
  </sheetData>
  <mergeCells count="14">
    <mergeCell ref="C3:D3"/>
    <mergeCell ref="A1:G1"/>
    <mergeCell ref="A2:G2"/>
    <mergeCell ref="B4:G4"/>
    <mergeCell ref="B22:G22"/>
    <mergeCell ref="B47:G47"/>
    <mergeCell ref="B61:G61"/>
    <mergeCell ref="B138:G138"/>
    <mergeCell ref="B264:G264"/>
    <mergeCell ref="B378:G378"/>
    <mergeCell ref="B369:G369"/>
    <mergeCell ref="B357:G357"/>
    <mergeCell ref="B350:G350"/>
    <mergeCell ref="B341:G341"/>
  </mergeCells>
  <pageMargins left="0.7" right="0.7" top="0.75" bottom="0.75" header="0.3" footer="0.3"/>
  <pageSetup paperSize="9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12"/>
  <sheetViews>
    <sheetView topLeftCell="A880" zoomScale="70" zoomScaleNormal="70" workbookViewId="0">
      <selection activeCell="H911" sqref="H911"/>
    </sheetView>
  </sheetViews>
  <sheetFormatPr defaultRowHeight="15" x14ac:dyDescent="0.25"/>
  <cols>
    <col min="1" max="1" width="6.140625" style="67" customWidth="1"/>
    <col min="2" max="2" width="9.5703125" customWidth="1"/>
    <col min="3" max="5" width="9.140625" customWidth="1"/>
    <col min="6" max="6" width="32.85546875" customWidth="1"/>
    <col min="7" max="7" width="18.7109375" customWidth="1"/>
    <col min="8" max="8" width="18.42578125" style="64" customWidth="1"/>
    <col min="9" max="9" width="17.7109375" customWidth="1"/>
    <col min="10" max="10" width="18" customWidth="1"/>
  </cols>
  <sheetData>
    <row r="1" spans="1:10" x14ac:dyDescent="0.25">
      <c r="A1" s="66"/>
      <c r="B1" s="53"/>
      <c r="C1" s="54"/>
      <c r="D1" s="55"/>
      <c r="E1" s="56"/>
      <c r="F1" s="54"/>
      <c r="G1" s="54"/>
      <c r="H1" s="63"/>
      <c r="I1" s="55"/>
      <c r="J1" s="54"/>
    </row>
    <row r="2" spans="1:10" ht="18" x14ac:dyDescent="0.25">
      <c r="A2" s="343" t="s">
        <v>145</v>
      </c>
      <c r="B2" s="343"/>
      <c r="C2" s="343"/>
      <c r="D2" s="343"/>
      <c r="E2" s="343"/>
      <c r="F2" s="343"/>
      <c r="G2" s="343"/>
      <c r="H2" s="343"/>
      <c r="I2" s="60"/>
      <c r="J2" s="60"/>
    </row>
    <row r="3" spans="1:10" x14ac:dyDescent="0.25">
      <c r="A3" s="66"/>
      <c r="B3" s="53"/>
      <c r="C3" s="54"/>
      <c r="D3" s="55"/>
      <c r="E3" s="56"/>
      <c r="F3" s="54"/>
      <c r="G3" s="54"/>
      <c r="H3" s="63"/>
      <c r="I3" s="55"/>
      <c r="J3" s="54"/>
    </row>
    <row r="4" spans="1:10" x14ac:dyDescent="0.25">
      <c r="A4" s="65" t="s">
        <v>146</v>
      </c>
      <c r="C4" s="56" t="s">
        <v>147</v>
      </c>
      <c r="D4" s="55" t="s">
        <v>148</v>
      </c>
      <c r="E4" s="56"/>
      <c r="F4" s="54"/>
      <c r="G4" s="54"/>
      <c r="H4" s="54"/>
      <c r="I4" s="54"/>
      <c r="J4" s="51"/>
    </row>
    <row r="5" spans="1:10" x14ac:dyDescent="0.25">
      <c r="A5" s="65" t="s">
        <v>149</v>
      </c>
      <c r="C5" s="56" t="s">
        <v>147</v>
      </c>
      <c r="D5" s="55" t="s">
        <v>150</v>
      </c>
      <c r="E5" s="56"/>
      <c r="F5" s="57"/>
      <c r="G5" s="54"/>
      <c r="H5" s="54"/>
      <c r="I5" s="54"/>
      <c r="J5" s="51"/>
    </row>
    <row r="6" spans="1:10" x14ac:dyDescent="0.25">
      <c r="A6" s="66"/>
      <c r="C6" s="53"/>
      <c r="D6" s="54"/>
      <c r="E6" s="55"/>
      <c r="F6" s="56"/>
      <c r="G6" s="54"/>
      <c r="H6" s="54"/>
      <c r="I6" s="55"/>
      <c r="J6" s="61"/>
    </row>
    <row r="7" spans="1:10" ht="15.75" thickBot="1" x14ac:dyDescent="0.3">
      <c r="A7" s="148"/>
      <c r="B7" s="149"/>
      <c r="C7" s="150"/>
      <c r="D7" s="151"/>
      <c r="E7" s="151"/>
      <c r="F7" s="151"/>
      <c r="G7" s="149"/>
      <c r="H7" s="152"/>
      <c r="I7" s="51"/>
    </row>
    <row r="8" spans="1:10" ht="15.75" thickTop="1" x14ac:dyDescent="0.25">
      <c r="A8" s="354" t="s">
        <v>0</v>
      </c>
      <c r="B8" s="352" t="s">
        <v>153</v>
      </c>
      <c r="C8" s="350" t="s">
        <v>154</v>
      </c>
      <c r="D8" s="344" t="s">
        <v>155</v>
      </c>
      <c r="E8" s="345"/>
      <c r="F8" s="346"/>
      <c r="G8" s="339" t="s">
        <v>151</v>
      </c>
      <c r="H8" s="341" t="s">
        <v>152</v>
      </c>
    </row>
    <row r="9" spans="1:10" x14ac:dyDescent="0.25">
      <c r="A9" s="355"/>
      <c r="B9" s="353"/>
      <c r="C9" s="351"/>
      <c r="D9" s="347"/>
      <c r="E9" s="348"/>
      <c r="F9" s="349"/>
      <c r="G9" s="340"/>
      <c r="H9" s="342"/>
    </row>
    <row r="10" spans="1:10" x14ac:dyDescent="0.25">
      <c r="A10" s="326" t="s">
        <v>255</v>
      </c>
      <c r="B10" s="327"/>
      <c r="C10" s="327"/>
      <c r="D10" s="327"/>
      <c r="E10" s="327"/>
      <c r="F10" s="327"/>
      <c r="G10" s="327"/>
      <c r="H10" s="328"/>
    </row>
    <row r="11" spans="1:10" x14ac:dyDescent="0.25">
      <c r="A11" s="129"/>
      <c r="B11" s="68"/>
      <c r="C11" s="74"/>
      <c r="D11" s="75"/>
      <c r="E11" s="75"/>
      <c r="F11" s="75" t="s">
        <v>104</v>
      </c>
      <c r="G11" s="68"/>
      <c r="H11" s="130"/>
    </row>
    <row r="12" spans="1:10" x14ac:dyDescent="0.25">
      <c r="A12" s="126" t="s">
        <v>256</v>
      </c>
      <c r="B12" s="76">
        <v>1</v>
      </c>
      <c r="C12" s="128" t="s">
        <v>157</v>
      </c>
      <c r="D12" s="321" t="s">
        <v>158</v>
      </c>
      <c r="E12" s="321"/>
      <c r="F12" s="321"/>
      <c r="G12" s="321"/>
      <c r="H12" s="322"/>
    </row>
    <row r="13" spans="1:10" x14ac:dyDescent="0.25">
      <c r="A13" s="131"/>
      <c r="B13" s="68"/>
      <c r="C13" s="74"/>
      <c r="D13" s="73" t="s">
        <v>159</v>
      </c>
      <c r="E13" s="75"/>
      <c r="F13" s="75"/>
      <c r="G13" s="68"/>
      <c r="H13" s="98"/>
    </row>
    <row r="14" spans="1:10" x14ac:dyDescent="0.25">
      <c r="A14" s="131"/>
      <c r="B14" s="68">
        <v>1.2E-2</v>
      </c>
      <c r="C14" s="74" t="s">
        <v>20</v>
      </c>
      <c r="D14" s="75" t="s">
        <v>160</v>
      </c>
      <c r="E14" s="75"/>
      <c r="F14" s="75"/>
      <c r="G14" s="68">
        <v>2012500</v>
      </c>
      <c r="H14" s="132">
        <v>24150</v>
      </c>
    </row>
    <row r="15" spans="1:10" x14ac:dyDescent="0.25">
      <c r="A15" s="131"/>
      <c r="B15" s="68">
        <v>0.02</v>
      </c>
      <c r="C15" s="74" t="s">
        <v>161</v>
      </c>
      <c r="D15" s="75" t="s">
        <v>162</v>
      </c>
      <c r="E15" s="75"/>
      <c r="F15" s="75"/>
      <c r="G15" s="68">
        <v>18400</v>
      </c>
      <c r="H15" s="132">
        <v>368</v>
      </c>
    </row>
    <row r="16" spans="1:10" x14ac:dyDescent="0.25">
      <c r="A16" s="131"/>
      <c r="B16" s="68">
        <v>7.0000000000000001E-3</v>
      </c>
      <c r="C16" s="74" t="s">
        <v>20</v>
      </c>
      <c r="D16" s="75" t="s">
        <v>163</v>
      </c>
      <c r="E16" s="75"/>
      <c r="F16" s="75"/>
      <c r="G16" s="68">
        <v>2012500</v>
      </c>
      <c r="H16" s="132">
        <v>14087.5</v>
      </c>
    </row>
    <row r="17" spans="1:9" x14ac:dyDescent="0.25">
      <c r="A17" s="131"/>
      <c r="B17" s="68"/>
      <c r="C17" s="74"/>
      <c r="D17" s="75"/>
      <c r="E17" s="75"/>
      <c r="F17" s="75"/>
      <c r="G17" s="68"/>
      <c r="H17" s="133">
        <f>SUM(H14:H16)</f>
        <v>38605.5</v>
      </c>
      <c r="I17" s="62"/>
    </row>
    <row r="18" spans="1:9" x14ac:dyDescent="0.25">
      <c r="A18" s="131"/>
      <c r="B18" s="68"/>
      <c r="C18" s="74"/>
      <c r="D18" s="73" t="s">
        <v>164</v>
      </c>
      <c r="E18" s="75"/>
      <c r="F18" s="75"/>
      <c r="G18" s="68"/>
      <c r="H18" s="98"/>
    </row>
    <row r="19" spans="1:9" x14ac:dyDescent="0.25">
      <c r="A19" s="131"/>
      <c r="B19" s="68">
        <v>0.1</v>
      </c>
      <c r="C19" s="74" t="s">
        <v>165</v>
      </c>
      <c r="D19" s="75" t="s">
        <v>166</v>
      </c>
      <c r="E19" s="75"/>
      <c r="F19" s="75"/>
      <c r="G19" s="68">
        <v>70000</v>
      </c>
      <c r="H19" s="132">
        <v>7000</v>
      </c>
    </row>
    <row r="20" spans="1:9" x14ac:dyDescent="0.25">
      <c r="A20" s="131"/>
      <c r="B20" s="68">
        <v>0.1</v>
      </c>
      <c r="C20" s="74" t="s">
        <v>165</v>
      </c>
      <c r="D20" s="75" t="s">
        <v>167</v>
      </c>
      <c r="E20" s="75"/>
      <c r="F20" s="75"/>
      <c r="G20" s="68">
        <v>60000</v>
      </c>
      <c r="H20" s="132">
        <v>6000</v>
      </c>
    </row>
    <row r="21" spans="1:9" x14ac:dyDescent="0.25">
      <c r="A21" s="131"/>
      <c r="B21" s="68">
        <v>0.01</v>
      </c>
      <c r="C21" s="74" t="s">
        <v>165</v>
      </c>
      <c r="D21" s="75" t="s">
        <v>168</v>
      </c>
      <c r="E21" s="75"/>
      <c r="F21" s="75"/>
      <c r="G21" s="68">
        <v>80000</v>
      </c>
      <c r="H21" s="132">
        <v>800</v>
      </c>
    </row>
    <row r="22" spans="1:9" x14ac:dyDescent="0.25">
      <c r="A22" s="131"/>
      <c r="B22" s="68">
        <v>5.0000000000000001E-3</v>
      </c>
      <c r="C22" s="74" t="s">
        <v>165</v>
      </c>
      <c r="D22" s="75" t="s">
        <v>169</v>
      </c>
      <c r="E22" s="75"/>
      <c r="F22" s="75"/>
      <c r="G22" s="68">
        <v>85000</v>
      </c>
      <c r="H22" s="132">
        <v>425</v>
      </c>
    </row>
    <row r="23" spans="1:9" x14ac:dyDescent="0.25">
      <c r="A23" s="131"/>
      <c r="B23" s="68"/>
      <c r="C23" s="74"/>
      <c r="D23" s="75"/>
      <c r="E23" s="75"/>
      <c r="F23" s="75"/>
      <c r="G23" s="2"/>
      <c r="H23" s="133">
        <f>SUM(H19:H22)</f>
        <v>14225</v>
      </c>
    </row>
    <row r="24" spans="1:9" x14ac:dyDescent="0.25">
      <c r="A24" s="126"/>
      <c r="B24" s="68"/>
      <c r="C24" s="74"/>
      <c r="D24" s="75"/>
      <c r="E24" s="75"/>
      <c r="F24" s="75"/>
      <c r="G24" s="134"/>
      <c r="H24" s="135">
        <f>H23+H17</f>
        <v>52830.5</v>
      </c>
    </row>
    <row r="25" spans="1:9" x14ac:dyDescent="0.25">
      <c r="A25" s="126"/>
      <c r="B25" s="68"/>
      <c r="C25" s="74"/>
      <c r="D25" s="75"/>
      <c r="E25" s="75"/>
      <c r="F25" s="75"/>
      <c r="G25" s="134" t="s">
        <v>370</v>
      </c>
      <c r="H25" s="135">
        <f>H24*10%</f>
        <v>5283.05</v>
      </c>
    </row>
    <row r="26" spans="1:9" x14ac:dyDescent="0.25">
      <c r="A26" s="126"/>
      <c r="B26" s="68"/>
      <c r="C26" s="74"/>
      <c r="D26" s="75"/>
      <c r="E26" s="75"/>
      <c r="F26" s="75"/>
      <c r="G26" s="134" t="s">
        <v>371</v>
      </c>
      <c r="H26" s="135">
        <f>H24*2%</f>
        <v>1056.6100000000001</v>
      </c>
    </row>
    <row r="27" spans="1:9" x14ac:dyDescent="0.25">
      <c r="A27" s="126"/>
      <c r="B27" s="68"/>
      <c r="C27" s="74"/>
      <c r="D27" s="75"/>
      <c r="E27" s="75"/>
      <c r="F27" s="75"/>
      <c r="G27" s="134" t="s">
        <v>372</v>
      </c>
      <c r="H27" s="135">
        <f>H24*10%</f>
        <v>5283.05</v>
      </c>
    </row>
    <row r="28" spans="1:9" x14ac:dyDescent="0.25">
      <c r="A28" s="126"/>
      <c r="B28" s="68"/>
      <c r="C28" s="74"/>
      <c r="D28" s="75"/>
      <c r="E28" s="75"/>
      <c r="F28" s="75"/>
      <c r="G28" s="134" t="s">
        <v>67</v>
      </c>
      <c r="H28" s="135">
        <f>SUM(H24:H27)</f>
        <v>64453.210000000006</v>
      </c>
    </row>
    <row r="29" spans="1:9" x14ac:dyDescent="0.25">
      <c r="A29" s="126" t="s">
        <v>257</v>
      </c>
      <c r="B29" s="76">
        <v>1</v>
      </c>
      <c r="C29" s="128" t="s">
        <v>12</v>
      </c>
      <c r="D29" s="321" t="s">
        <v>170</v>
      </c>
      <c r="E29" s="321"/>
      <c r="F29" s="321"/>
      <c r="G29" s="321"/>
      <c r="H29" s="322"/>
    </row>
    <row r="30" spans="1:9" x14ac:dyDescent="0.25">
      <c r="A30" s="126"/>
      <c r="B30" s="68"/>
      <c r="C30" s="74"/>
      <c r="D30" s="73" t="s">
        <v>164</v>
      </c>
      <c r="E30" s="75"/>
      <c r="F30" s="75"/>
      <c r="G30" s="68"/>
      <c r="H30" s="98"/>
    </row>
    <row r="31" spans="1:9" x14ac:dyDescent="0.25">
      <c r="A31" s="126"/>
      <c r="B31" s="68">
        <v>0.1</v>
      </c>
      <c r="C31" s="74" t="s">
        <v>165</v>
      </c>
      <c r="D31" s="75" t="s">
        <v>167</v>
      </c>
      <c r="E31" s="75"/>
      <c r="F31" s="75"/>
      <c r="G31" s="68">
        <v>60000</v>
      </c>
      <c r="H31" s="132">
        <v>6000</v>
      </c>
    </row>
    <row r="32" spans="1:9" x14ac:dyDescent="0.25">
      <c r="A32" s="126"/>
      <c r="B32" s="68">
        <v>0.05</v>
      </c>
      <c r="C32" s="74" t="s">
        <v>165</v>
      </c>
      <c r="D32" s="75" t="s">
        <v>169</v>
      </c>
      <c r="E32" s="75"/>
      <c r="F32" s="75"/>
      <c r="G32" s="68">
        <v>85000</v>
      </c>
      <c r="H32" s="132">
        <v>4250</v>
      </c>
    </row>
    <row r="33" spans="1:8" x14ac:dyDescent="0.25">
      <c r="A33" s="126"/>
      <c r="B33" s="68"/>
      <c r="C33" s="74"/>
      <c r="D33" s="75"/>
      <c r="E33" s="75"/>
      <c r="F33" s="75"/>
      <c r="G33" s="2"/>
      <c r="H33" s="133">
        <f>H32+H31</f>
        <v>10250</v>
      </c>
    </row>
    <row r="34" spans="1:8" x14ac:dyDescent="0.25">
      <c r="A34" s="126"/>
      <c r="B34" s="68"/>
      <c r="C34" s="74"/>
      <c r="D34" s="75"/>
      <c r="E34" s="75"/>
      <c r="F34" s="75"/>
      <c r="G34" s="134" t="s">
        <v>67</v>
      </c>
      <c r="H34" s="135">
        <f>H33</f>
        <v>10250</v>
      </c>
    </row>
    <row r="35" spans="1:8" x14ac:dyDescent="0.25">
      <c r="A35" s="126"/>
      <c r="B35" s="68"/>
      <c r="C35" s="74"/>
      <c r="D35" s="75"/>
      <c r="E35" s="75"/>
      <c r="F35" s="75"/>
      <c r="G35" s="134" t="s">
        <v>370</v>
      </c>
      <c r="H35" s="135">
        <f>H34*10%</f>
        <v>1025</v>
      </c>
    </row>
    <row r="36" spans="1:8" x14ac:dyDescent="0.25">
      <c r="A36" s="126"/>
      <c r="B36" s="68"/>
      <c r="C36" s="74"/>
      <c r="D36" s="75"/>
      <c r="E36" s="75"/>
      <c r="F36" s="75"/>
      <c r="G36" s="134" t="s">
        <v>371</v>
      </c>
      <c r="H36" s="135">
        <f>H34*2%</f>
        <v>205</v>
      </c>
    </row>
    <row r="37" spans="1:8" x14ac:dyDescent="0.25">
      <c r="A37" s="126"/>
      <c r="B37" s="68"/>
      <c r="C37" s="74"/>
      <c r="D37" s="75"/>
      <c r="E37" s="75"/>
      <c r="F37" s="75"/>
      <c r="G37" s="134" t="s">
        <v>372</v>
      </c>
      <c r="H37" s="135">
        <f>H34*10%</f>
        <v>1025</v>
      </c>
    </row>
    <row r="38" spans="1:8" x14ac:dyDescent="0.25">
      <c r="A38" s="126"/>
      <c r="B38" s="68"/>
      <c r="C38" s="74"/>
      <c r="D38" s="75"/>
      <c r="E38" s="75"/>
      <c r="F38" s="75"/>
      <c r="G38" s="134" t="s">
        <v>67</v>
      </c>
      <c r="H38" s="135">
        <f>SUM(H34:H37)</f>
        <v>12505</v>
      </c>
    </row>
    <row r="39" spans="1:8" x14ac:dyDescent="0.25">
      <c r="A39" s="126" t="s">
        <v>258</v>
      </c>
      <c r="B39" s="76">
        <v>1</v>
      </c>
      <c r="C39" s="128" t="s">
        <v>157</v>
      </c>
      <c r="D39" s="321" t="s">
        <v>339</v>
      </c>
      <c r="E39" s="321"/>
      <c r="F39" s="321"/>
      <c r="G39" s="321"/>
      <c r="H39" s="322"/>
    </row>
    <row r="40" spans="1:8" x14ac:dyDescent="0.25">
      <c r="A40" s="131"/>
      <c r="B40" s="68"/>
      <c r="C40" s="74"/>
      <c r="D40" s="73" t="s">
        <v>159</v>
      </c>
      <c r="E40" s="75"/>
      <c r="F40" s="75"/>
      <c r="G40" s="68"/>
      <c r="H40" s="98"/>
    </row>
    <row r="41" spans="1:8" x14ac:dyDescent="0.25">
      <c r="A41" s="131"/>
      <c r="B41" s="68">
        <v>1.2E-2</v>
      </c>
      <c r="C41" s="74" t="s">
        <v>20</v>
      </c>
      <c r="D41" s="75" t="s">
        <v>160</v>
      </c>
      <c r="E41" s="75"/>
      <c r="F41" s="75"/>
      <c r="G41" s="68">
        <v>2012500</v>
      </c>
      <c r="H41" s="132">
        <v>24150</v>
      </c>
    </row>
    <row r="42" spans="1:8" x14ac:dyDescent="0.25">
      <c r="A42" s="131"/>
      <c r="B42" s="68">
        <v>0.02</v>
      </c>
      <c r="C42" s="74" t="s">
        <v>161</v>
      </c>
      <c r="D42" s="75" t="s">
        <v>162</v>
      </c>
      <c r="E42" s="75"/>
      <c r="F42" s="75"/>
      <c r="G42" s="68">
        <v>18400</v>
      </c>
      <c r="H42" s="132">
        <v>368</v>
      </c>
    </row>
    <row r="43" spans="1:8" x14ac:dyDescent="0.25">
      <c r="A43" s="131"/>
      <c r="B43" s="68">
        <v>7.0000000000000001E-3</v>
      </c>
      <c r="C43" s="74" t="s">
        <v>20</v>
      </c>
      <c r="D43" s="75" t="s">
        <v>163</v>
      </c>
      <c r="E43" s="75"/>
      <c r="F43" s="75"/>
      <c r="G43" s="68">
        <v>2012500</v>
      </c>
      <c r="H43" s="132">
        <v>14087.5</v>
      </c>
    </row>
    <row r="44" spans="1:8" x14ac:dyDescent="0.25">
      <c r="A44" s="131"/>
      <c r="B44" s="68"/>
      <c r="C44" s="74"/>
      <c r="D44" s="75"/>
      <c r="E44" s="75"/>
      <c r="F44" s="75"/>
      <c r="G44" s="68"/>
      <c r="H44" s="133">
        <f>SUM(H41:H43)</f>
        <v>38605.5</v>
      </c>
    </row>
    <row r="45" spans="1:8" x14ac:dyDescent="0.25">
      <c r="A45" s="131"/>
      <c r="B45" s="68"/>
      <c r="C45" s="74"/>
      <c r="D45" s="73" t="s">
        <v>164</v>
      </c>
      <c r="E45" s="75"/>
      <c r="F45" s="75"/>
      <c r="G45" s="68"/>
      <c r="H45" s="98"/>
    </row>
    <row r="46" spans="1:8" x14ac:dyDescent="0.25">
      <c r="A46" s="131"/>
      <c r="B46" s="68">
        <v>0.1</v>
      </c>
      <c r="C46" s="74" t="s">
        <v>165</v>
      </c>
      <c r="D46" s="75" t="s">
        <v>166</v>
      </c>
      <c r="E46" s="75"/>
      <c r="F46" s="75"/>
      <c r="G46" s="68">
        <v>70000</v>
      </c>
      <c r="H46" s="132">
        <v>7000</v>
      </c>
    </row>
    <row r="47" spans="1:8" x14ac:dyDescent="0.25">
      <c r="A47" s="131"/>
      <c r="B47" s="68">
        <v>0.1</v>
      </c>
      <c r="C47" s="74" t="s">
        <v>165</v>
      </c>
      <c r="D47" s="75" t="s">
        <v>167</v>
      </c>
      <c r="E47" s="75"/>
      <c r="F47" s="75"/>
      <c r="G47" s="68">
        <v>60000</v>
      </c>
      <c r="H47" s="132">
        <v>6000</v>
      </c>
    </row>
    <row r="48" spans="1:8" x14ac:dyDescent="0.25">
      <c r="A48" s="131"/>
      <c r="B48" s="68">
        <v>0.01</v>
      </c>
      <c r="C48" s="74" t="s">
        <v>165</v>
      </c>
      <c r="D48" s="75" t="s">
        <v>168</v>
      </c>
      <c r="E48" s="75"/>
      <c r="F48" s="75"/>
      <c r="G48" s="68">
        <v>80000</v>
      </c>
      <c r="H48" s="132">
        <v>800</v>
      </c>
    </row>
    <row r="49" spans="1:8" x14ac:dyDescent="0.25">
      <c r="A49" s="131"/>
      <c r="B49" s="68">
        <v>5.0000000000000001E-3</v>
      </c>
      <c r="C49" s="74" t="s">
        <v>165</v>
      </c>
      <c r="D49" s="75" t="s">
        <v>169</v>
      </c>
      <c r="E49" s="75"/>
      <c r="F49" s="75"/>
      <c r="G49" s="68">
        <v>85000</v>
      </c>
      <c r="H49" s="132">
        <v>425</v>
      </c>
    </row>
    <row r="50" spans="1:8" x14ac:dyDescent="0.25">
      <c r="A50" s="131"/>
      <c r="B50" s="68"/>
      <c r="C50" s="74"/>
      <c r="D50" s="75"/>
      <c r="E50" s="75"/>
      <c r="F50" s="75"/>
      <c r="G50" s="2"/>
      <c r="H50" s="133">
        <f>SUM(H46:H49)</f>
        <v>14225</v>
      </c>
    </row>
    <row r="51" spans="1:8" x14ac:dyDescent="0.25">
      <c r="A51" s="126"/>
      <c r="B51" s="68"/>
      <c r="C51" s="74"/>
      <c r="D51" s="75"/>
      <c r="E51" s="75"/>
      <c r="F51" s="75"/>
      <c r="G51" s="134" t="s">
        <v>67</v>
      </c>
      <c r="H51" s="135">
        <f>H50+H44</f>
        <v>52830.5</v>
      </c>
    </row>
    <row r="52" spans="1:8" x14ac:dyDescent="0.25">
      <c r="A52" s="126"/>
      <c r="B52" s="68"/>
      <c r="C52" s="74"/>
      <c r="D52" s="75"/>
      <c r="E52" s="75"/>
      <c r="F52" s="75"/>
      <c r="G52" s="134" t="s">
        <v>370</v>
      </c>
      <c r="H52" s="135">
        <f>H51*10%</f>
        <v>5283.05</v>
      </c>
    </row>
    <row r="53" spans="1:8" x14ac:dyDescent="0.25">
      <c r="A53" s="126"/>
      <c r="B53" s="68"/>
      <c r="C53" s="74"/>
      <c r="D53" s="75"/>
      <c r="E53" s="75"/>
      <c r="F53" s="75"/>
      <c r="G53" s="134" t="s">
        <v>371</v>
      </c>
      <c r="H53" s="135">
        <f>H51*2%</f>
        <v>1056.6100000000001</v>
      </c>
    </row>
    <row r="54" spans="1:8" x14ac:dyDescent="0.25">
      <c r="A54" s="126"/>
      <c r="B54" s="68"/>
      <c r="C54" s="74"/>
      <c r="D54" s="75"/>
      <c r="E54" s="75"/>
      <c r="F54" s="75"/>
      <c r="G54" s="134" t="s">
        <v>372</v>
      </c>
      <c r="H54" s="135">
        <f>H51*10%</f>
        <v>5283.05</v>
      </c>
    </row>
    <row r="55" spans="1:8" x14ac:dyDescent="0.25">
      <c r="A55" s="126"/>
      <c r="B55" s="68"/>
      <c r="C55" s="74"/>
      <c r="D55" s="75"/>
      <c r="E55" s="75"/>
      <c r="F55" s="75"/>
      <c r="G55" s="134" t="s">
        <v>67</v>
      </c>
      <c r="H55" s="135">
        <f>SUM(H51:H54)</f>
        <v>64453.210000000006</v>
      </c>
    </row>
    <row r="56" spans="1:8" x14ac:dyDescent="0.25">
      <c r="A56" s="326" t="s">
        <v>272</v>
      </c>
      <c r="B56" s="327"/>
      <c r="C56" s="327"/>
      <c r="D56" s="327"/>
      <c r="E56" s="327"/>
      <c r="F56" s="327"/>
      <c r="G56" s="327"/>
      <c r="H56" s="328"/>
    </row>
    <row r="57" spans="1:8" x14ac:dyDescent="0.25">
      <c r="A57" s="126"/>
      <c r="B57" s="136"/>
      <c r="C57" s="74"/>
      <c r="D57" s="75"/>
      <c r="E57" s="75"/>
      <c r="F57" s="75"/>
      <c r="G57" s="68"/>
      <c r="H57" s="132"/>
    </row>
    <row r="58" spans="1:8" x14ac:dyDescent="0.25">
      <c r="A58" s="126" t="s">
        <v>256</v>
      </c>
      <c r="B58" s="127">
        <v>1</v>
      </c>
      <c r="C58" s="128" t="s">
        <v>20</v>
      </c>
      <c r="D58" s="321" t="s">
        <v>172</v>
      </c>
      <c r="E58" s="321"/>
      <c r="F58" s="321"/>
      <c r="G58" s="321"/>
      <c r="H58" s="322"/>
    </row>
    <row r="59" spans="1:8" x14ac:dyDescent="0.25">
      <c r="A59" s="126"/>
      <c r="B59" s="136"/>
      <c r="C59" s="74"/>
      <c r="D59" s="73" t="s">
        <v>164</v>
      </c>
      <c r="E59" s="75"/>
      <c r="F59" s="75"/>
      <c r="G59" s="68"/>
      <c r="H59" s="98"/>
    </row>
    <row r="60" spans="1:8" x14ac:dyDescent="0.25">
      <c r="A60" s="126"/>
      <c r="B60" s="136">
        <v>0.75</v>
      </c>
      <c r="C60" s="74" t="s">
        <v>165</v>
      </c>
      <c r="D60" s="75" t="s">
        <v>167</v>
      </c>
      <c r="E60" s="75"/>
      <c r="F60" s="75"/>
      <c r="G60" s="68">
        <v>60000</v>
      </c>
      <c r="H60" s="132">
        <v>45000</v>
      </c>
    </row>
    <row r="61" spans="1:8" x14ac:dyDescent="0.25">
      <c r="A61" s="126"/>
      <c r="B61" s="136">
        <v>2.5000000000000001E-2</v>
      </c>
      <c r="C61" s="74" t="s">
        <v>165</v>
      </c>
      <c r="D61" s="75" t="s">
        <v>169</v>
      </c>
      <c r="E61" s="75"/>
      <c r="F61" s="75"/>
      <c r="G61" s="68">
        <v>85000</v>
      </c>
      <c r="H61" s="132">
        <v>2125</v>
      </c>
    </row>
    <row r="62" spans="1:8" x14ac:dyDescent="0.25">
      <c r="A62" s="126"/>
      <c r="B62" s="68"/>
      <c r="C62" s="74"/>
      <c r="D62" s="75"/>
      <c r="E62" s="75"/>
      <c r="F62" s="75"/>
      <c r="G62" s="68"/>
      <c r="H62" s="133">
        <v>47125</v>
      </c>
    </row>
    <row r="63" spans="1:8" x14ac:dyDescent="0.25">
      <c r="A63" s="126"/>
      <c r="B63" s="68"/>
      <c r="C63" s="74"/>
      <c r="D63" s="75"/>
      <c r="E63" s="75"/>
      <c r="F63" s="75"/>
      <c r="G63" s="134" t="s">
        <v>67</v>
      </c>
      <c r="H63" s="135">
        <f>H62</f>
        <v>47125</v>
      </c>
    </row>
    <row r="64" spans="1:8" x14ac:dyDescent="0.25">
      <c r="A64" s="126"/>
      <c r="B64" s="68"/>
      <c r="C64" s="74"/>
      <c r="D64" s="75"/>
      <c r="E64" s="75"/>
      <c r="F64" s="75"/>
      <c r="G64" s="134" t="s">
        <v>370</v>
      </c>
      <c r="H64" s="135">
        <f>H63*10%</f>
        <v>4712.5</v>
      </c>
    </row>
    <row r="65" spans="1:8" x14ac:dyDescent="0.25">
      <c r="A65" s="126"/>
      <c r="B65" s="68"/>
      <c r="C65" s="74"/>
      <c r="D65" s="75"/>
      <c r="E65" s="75"/>
      <c r="F65" s="75"/>
      <c r="G65" s="134" t="s">
        <v>371</v>
      </c>
      <c r="H65" s="135">
        <f>H63*2%</f>
        <v>942.5</v>
      </c>
    </row>
    <row r="66" spans="1:8" x14ac:dyDescent="0.25">
      <c r="A66" s="126"/>
      <c r="B66" s="68"/>
      <c r="C66" s="74"/>
      <c r="D66" s="75"/>
      <c r="E66" s="75"/>
      <c r="F66" s="75"/>
      <c r="G66" s="134" t="s">
        <v>372</v>
      </c>
      <c r="H66" s="135">
        <f>H63*10%</f>
        <v>4712.5</v>
      </c>
    </row>
    <row r="67" spans="1:8" x14ac:dyDescent="0.25">
      <c r="A67" s="126"/>
      <c r="B67" s="68"/>
      <c r="C67" s="74"/>
      <c r="D67" s="75"/>
      <c r="E67" s="75"/>
      <c r="F67" s="75"/>
      <c r="G67" s="134" t="s">
        <v>67</v>
      </c>
      <c r="H67" s="135">
        <f>SUM(H63:H66)</f>
        <v>57492.5</v>
      </c>
    </row>
    <row r="68" spans="1:8" x14ac:dyDescent="0.25">
      <c r="A68" s="126" t="s">
        <v>257</v>
      </c>
      <c r="B68" s="76">
        <v>1</v>
      </c>
      <c r="C68" s="128" t="s">
        <v>12</v>
      </c>
      <c r="D68" s="321" t="s">
        <v>173</v>
      </c>
      <c r="E68" s="321"/>
      <c r="F68" s="321"/>
      <c r="G68" s="321"/>
      <c r="H68" s="322"/>
    </row>
    <row r="69" spans="1:8" x14ac:dyDescent="0.25">
      <c r="A69" s="126"/>
      <c r="B69" s="136"/>
      <c r="C69" s="74"/>
      <c r="D69" s="73" t="s">
        <v>164</v>
      </c>
      <c r="E69" s="75"/>
      <c r="F69" s="75"/>
      <c r="G69" s="68"/>
      <c r="H69" s="98"/>
    </row>
    <row r="70" spans="1:8" x14ac:dyDescent="0.25">
      <c r="A70" s="126"/>
      <c r="B70" s="136">
        <v>0.05</v>
      </c>
      <c r="C70" s="74" t="s">
        <v>165</v>
      </c>
      <c r="D70" s="75" t="s">
        <v>167</v>
      </c>
      <c r="E70" s="75"/>
      <c r="F70" s="75"/>
      <c r="G70" s="68">
        <v>60000</v>
      </c>
      <c r="H70" s="132">
        <v>3000</v>
      </c>
    </row>
    <row r="71" spans="1:8" x14ac:dyDescent="0.25">
      <c r="A71" s="126"/>
      <c r="B71" s="136">
        <v>5.0000000000000001E-3</v>
      </c>
      <c r="C71" s="74" t="s">
        <v>165</v>
      </c>
      <c r="D71" s="75" t="s">
        <v>169</v>
      </c>
      <c r="E71" s="75"/>
      <c r="F71" s="75"/>
      <c r="G71" s="68">
        <v>85000</v>
      </c>
      <c r="H71" s="132">
        <v>425</v>
      </c>
    </row>
    <row r="72" spans="1:8" x14ac:dyDescent="0.25">
      <c r="A72" s="126"/>
      <c r="B72" s="68"/>
      <c r="C72" s="74"/>
      <c r="D72" s="75"/>
      <c r="E72" s="75"/>
      <c r="F72" s="75"/>
      <c r="G72" s="68"/>
      <c r="H72" s="133">
        <v>3425</v>
      </c>
    </row>
    <row r="73" spans="1:8" x14ac:dyDescent="0.25">
      <c r="A73" s="126"/>
      <c r="B73" s="68"/>
      <c r="C73" s="74"/>
      <c r="D73" s="75"/>
      <c r="E73" s="75"/>
      <c r="F73" s="75"/>
      <c r="G73" s="134" t="s">
        <v>67</v>
      </c>
      <c r="H73" s="135">
        <f>H72</f>
        <v>3425</v>
      </c>
    </row>
    <row r="74" spans="1:8" x14ac:dyDescent="0.25">
      <c r="A74" s="126"/>
      <c r="B74" s="68"/>
      <c r="C74" s="74"/>
      <c r="D74" s="75"/>
      <c r="E74" s="75"/>
      <c r="F74" s="75"/>
      <c r="G74" s="134" t="s">
        <v>370</v>
      </c>
      <c r="H74" s="135">
        <f>H73*10%</f>
        <v>342.5</v>
      </c>
    </row>
    <row r="75" spans="1:8" x14ac:dyDescent="0.25">
      <c r="A75" s="126"/>
      <c r="B75" s="68"/>
      <c r="C75" s="74"/>
      <c r="D75" s="75"/>
      <c r="E75" s="75"/>
      <c r="F75" s="75"/>
      <c r="G75" s="134" t="s">
        <v>371</v>
      </c>
      <c r="H75" s="135">
        <f>H73*2%</f>
        <v>68.5</v>
      </c>
    </row>
    <row r="76" spans="1:8" x14ac:dyDescent="0.25">
      <c r="A76" s="126"/>
      <c r="B76" s="68"/>
      <c r="C76" s="74"/>
      <c r="D76" s="75"/>
      <c r="E76" s="75"/>
      <c r="F76" s="75"/>
      <c r="G76" s="134" t="s">
        <v>372</v>
      </c>
      <c r="H76" s="135">
        <f>H73*10%</f>
        <v>342.5</v>
      </c>
    </row>
    <row r="77" spans="1:8" x14ac:dyDescent="0.25">
      <c r="A77" s="126"/>
      <c r="B77" s="68"/>
      <c r="C77" s="74"/>
      <c r="D77" s="75"/>
      <c r="E77" s="75"/>
      <c r="F77" s="75"/>
      <c r="G77" s="134" t="s">
        <v>67</v>
      </c>
      <c r="H77" s="135">
        <f>SUM(H73:H76)</f>
        <v>4178.5</v>
      </c>
    </row>
    <row r="78" spans="1:8" x14ac:dyDescent="0.25">
      <c r="A78" s="126" t="s">
        <v>258</v>
      </c>
      <c r="B78" s="76">
        <v>1</v>
      </c>
      <c r="C78" s="128" t="s">
        <v>20</v>
      </c>
      <c r="D78" s="329" t="s">
        <v>174</v>
      </c>
      <c r="E78" s="329"/>
      <c r="F78" s="329"/>
      <c r="G78" s="329"/>
      <c r="H78" s="330"/>
    </row>
    <row r="79" spans="1:8" x14ac:dyDescent="0.25">
      <c r="A79" s="126"/>
      <c r="B79" s="136"/>
      <c r="C79" s="74"/>
      <c r="D79" s="73" t="s">
        <v>164</v>
      </c>
      <c r="E79" s="75"/>
      <c r="F79" s="75"/>
      <c r="G79" s="68"/>
      <c r="H79" s="133"/>
    </row>
    <row r="80" spans="1:8" x14ac:dyDescent="0.25">
      <c r="A80" s="126"/>
      <c r="B80" s="136">
        <v>0.22600000000000001</v>
      </c>
      <c r="C80" s="74" t="s">
        <v>175</v>
      </c>
      <c r="D80" s="75" t="s">
        <v>176</v>
      </c>
      <c r="E80" s="75"/>
      <c r="F80" s="75"/>
      <c r="G80" s="68">
        <v>150000</v>
      </c>
      <c r="H80" s="132">
        <v>33900</v>
      </c>
    </row>
    <row r="81" spans="1:8" x14ac:dyDescent="0.25">
      <c r="A81" s="126"/>
      <c r="B81" s="136">
        <v>7.0000000000000001E-3</v>
      </c>
      <c r="C81" s="74" t="s">
        <v>175</v>
      </c>
      <c r="D81" s="75" t="s">
        <v>169</v>
      </c>
      <c r="E81" s="75"/>
      <c r="F81" s="75"/>
      <c r="G81" s="68">
        <v>85000</v>
      </c>
      <c r="H81" s="132">
        <v>595</v>
      </c>
    </row>
    <row r="82" spans="1:8" x14ac:dyDescent="0.25">
      <c r="A82" s="126"/>
      <c r="B82" s="136"/>
      <c r="C82" s="74"/>
      <c r="D82" s="75"/>
      <c r="E82" s="75"/>
      <c r="F82" s="75"/>
      <c r="G82" s="134" t="s">
        <v>67</v>
      </c>
      <c r="H82" s="135">
        <f>H81+H80</f>
        <v>34495</v>
      </c>
    </row>
    <row r="83" spans="1:8" x14ac:dyDescent="0.25">
      <c r="A83" s="126"/>
      <c r="B83" s="68"/>
      <c r="C83" s="74"/>
      <c r="D83" s="75"/>
      <c r="E83" s="75"/>
      <c r="F83" s="75"/>
      <c r="G83" s="68"/>
      <c r="H83" s="132"/>
    </row>
    <row r="84" spans="1:8" x14ac:dyDescent="0.25">
      <c r="A84" s="126" t="s">
        <v>259</v>
      </c>
      <c r="B84" s="68"/>
      <c r="C84" s="74"/>
      <c r="D84" s="329" t="s">
        <v>177</v>
      </c>
      <c r="E84" s="329"/>
      <c r="F84" s="329"/>
      <c r="G84" s="329"/>
      <c r="H84" s="330"/>
    </row>
    <row r="85" spans="1:8" x14ac:dyDescent="0.25">
      <c r="A85" s="126"/>
      <c r="B85" s="68">
        <v>7.5999999999999998E-2</v>
      </c>
      <c r="C85" s="74" t="s">
        <v>178</v>
      </c>
      <c r="D85" s="75" t="s">
        <v>179</v>
      </c>
      <c r="E85" s="75"/>
      <c r="F85" s="75"/>
      <c r="G85" s="68">
        <v>361592</v>
      </c>
      <c r="H85" s="132">
        <v>27480.991999999998</v>
      </c>
    </row>
    <row r="86" spans="1:8" x14ac:dyDescent="0.25">
      <c r="A86" s="126"/>
      <c r="B86" s="68">
        <v>7.3999999999999996E-2</v>
      </c>
      <c r="C86" s="74" t="s">
        <v>178</v>
      </c>
      <c r="D86" s="75" t="s">
        <v>180</v>
      </c>
      <c r="E86" s="75"/>
      <c r="F86" s="75"/>
      <c r="G86" s="68">
        <v>159526</v>
      </c>
      <c r="H86" s="132">
        <v>11804.923999999999</v>
      </c>
    </row>
    <row r="87" spans="1:8" x14ac:dyDescent="0.25">
      <c r="A87" s="126"/>
      <c r="B87" s="68"/>
      <c r="C87" s="74"/>
      <c r="D87" s="75"/>
      <c r="E87" s="75"/>
      <c r="F87" s="75"/>
      <c r="G87" s="134" t="s">
        <v>67</v>
      </c>
      <c r="H87" s="135">
        <f>H86+H85</f>
        <v>39285.915999999997</v>
      </c>
    </row>
    <row r="88" spans="1:8" x14ac:dyDescent="0.25">
      <c r="A88" s="126"/>
      <c r="B88" s="68"/>
      <c r="C88" s="74"/>
      <c r="D88" s="75"/>
      <c r="E88" s="75"/>
      <c r="F88" s="75"/>
      <c r="G88" s="68"/>
      <c r="H88" s="132"/>
    </row>
    <row r="89" spans="1:8" x14ac:dyDescent="0.25">
      <c r="A89" s="126" t="s">
        <v>260</v>
      </c>
      <c r="B89" s="76">
        <v>1</v>
      </c>
      <c r="C89" s="128" t="s">
        <v>20</v>
      </c>
      <c r="D89" s="329" t="s">
        <v>181</v>
      </c>
      <c r="E89" s="329"/>
      <c r="F89" s="329"/>
      <c r="G89" s="329"/>
      <c r="H89" s="330"/>
    </row>
    <row r="90" spans="1:8" x14ac:dyDescent="0.25">
      <c r="A90" s="126"/>
      <c r="B90" s="136"/>
      <c r="C90" s="74"/>
      <c r="D90" s="73" t="s">
        <v>164</v>
      </c>
      <c r="E90" s="75"/>
      <c r="F90" s="75"/>
      <c r="G90" s="68"/>
      <c r="H90" s="133"/>
    </row>
    <row r="91" spans="1:8" x14ac:dyDescent="0.25">
      <c r="A91" s="126"/>
      <c r="B91" s="136">
        <v>0.33</v>
      </c>
      <c r="C91" s="74" t="s">
        <v>165</v>
      </c>
      <c r="D91" s="75" t="s">
        <v>167</v>
      </c>
      <c r="E91" s="75"/>
      <c r="F91" s="75"/>
      <c r="G91" s="68">
        <v>60000</v>
      </c>
      <c r="H91" s="132">
        <v>19800</v>
      </c>
    </row>
    <row r="92" spans="1:8" x14ac:dyDescent="0.25">
      <c r="A92" s="126"/>
      <c r="B92" s="136">
        <v>0.01</v>
      </c>
      <c r="C92" s="74" t="s">
        <v>165</v>
      </c>
      <c r="D92" s="75" t="s">
        <v>169</v>
      </c>
      <c r="E92" s="75"/>
      <c r="F92" s="75"/>
      <c r="G92" s="68">
        <v>85000</v>
      </c>
      <c r="H92" s="132">
        <v>850</v>
      </c>
    </row>
    <row r="93" spans="1:8" x14ac:dyDescent="0.25">
      <c r="A93" s="126"/>
      <c r="B93" s="68"/>
      <c r="C93" s="74"/>
      <c r="D93" s="75"/>
      <c r="E93" s="75"/>
      <c r="F93" s="75"/>
      <c r="G93" s="134" t="s">
        <v>67</v>
      </c>
      <c r="H93" s="135">
        <f>H92+H91</f>
        <v>20650</v>
      </c>
    </row>
    <row r="94" spans="1:8" x14ac:dyDescent="0.25">
      <c r="A94" s="126" t="s">
        <v>261</v>
      </c>
      <c r="B94" s="76">
        <v>1</v>
      </c>
      <c r="C94" s="128" t="s">
        <v>20</v>
      </c>
      <c r="D94" s="329" t="s">
        <v>182</v>
      </c>
      <c r="E94" s="329"/>
      <c r="F94" s="329"/>
      <c r="G94" s="329"/>
      <c r="H94" s="330"/>
    </row>
    <row r="95" spans="1:8" x14ac:dyDescent="0.25">
      <c r="A95" s="126"/>
      <c r="B95" s="76"/>
      <c r="C95" s="128"/>
      <c r="D95" s="137"/>
      <c r="E95" s="75"/>
      <c r="F95" s="75"/>
      <c r="G95" s="134" t="s">
        <v>67</v>
      </c>
      <c r="H95" s="135">
        <f>H63/3</f>
        <v>15708.333333333334</v>
      </c>
    </row>
    <row r="96" spans="1:8" x14ac:dyDescent="0.25">
      <c r="A96" s="126"/>
      <c r="B96" s="76"/>
      <c r="C96" s="128"/>
      <c r="D96" s="137"/>
      <c r="E96" s="75"/>
      <c r="F96" s="75"/>
      <c r="G96" s="68"/>
      <c r="H96" s="133"/>
    </row>
    <row r="97" spans="1:9" x14ac:dyDescent="0.25">
      <c r="A97" s="126"/>
      <c r="B97" s="68"/>
      <c r="C97" s="74"/>
      <c r="D97" s="75"/>
      <c r="E97" s="75"/>
      <c r="F97" s="75"/>
      <c r="G97" s="68"/>
      <c r="H97" s="130"/>
    </row>
    <row r="98" spans="1:9" x14ac:dyDescent="0.25">
      <c r="A98" s="126" t="s">
        <v>262</v>
      </c>
      <c r="B98" s="76">
        <v>1</v>
      </c>
      <c r="C98" s="128" t="s">
        <v>20</v>
      </c>
      <c r="D98" s="329" t="s">
        <v>183</v>
      </c>
      <c r="E98" s="329"/>
      <c r="F98" s="329"/>
      <c r="G98" s="329"/>
      <c r="H98" s="330"/>
    </row>
    <row r="99" spans="1:9" x14ac:dyDescent="0.25">
      <c r="A99" s="126"/>
      <c r="B99" s="136"/>
      <c r="C99" s="74"/>
      <c r="D99" s="73" t="s">
        <v>164</v>
      </c>
      <c r="E99" s="75"/>
      <c r="F99" s="75"/>
      <c r="G99" s="68"/>
      <c r="H99" s="133"/>
    </row>
    <row r="100" spans="1:9" x14ac:dyDescent="0.25">
      <c r="A100" s="126"/>
      <c r="B100" s="136">
        <v>0.5</v>
      </c>
      <c r="C100" s="74" t="s">
        <v>165</v>
      </c>
      <c r="D100" s="75" t="s">
        <v>167</v>
      </c>
      <c r="E100" s="75"/>
      <c r="F100" s="75"/>
      <c r="G100" s="68">
        <v>60000</v>
      </c>
      <c r="H100" s="132">
        <v>30000</v>
      </c>
    </row>
    <row r="101" spans="1:9" x14ac:dyDescent="0.25">
      <c r="A101" s="126"/>
      <c r="B101" s="136">
        <v>0.05</v>
      </c>
      <c r="C101" s="74" t="s">
        <v>165</v>
      </c>
      <c r="D101" s="75" t="s">
        <v>169</v>
      </c>
      <c r="E101" s="75"/>
      <c r="F101" s="75"/>
      <c r="G101" s="68">
        <v>85000</v>
      </c>
      <c r="H101" s="132">
        <v>4250</v>
      </c>
    </row>
    <row r="102" spans="1:9" x14ac:dyDescent="0.25">
      <c r="A102" s="126"/>
      <c r="B102" s="68"/>
      <c r="C102" s="74"/>
      <c r="D102" s="75"/>
      <c r="E102" s="75"/>
      <c r="F102" s="75"/>
      <c r="G102" s="134" t="s">
        <v>67</v>
      </c>
      <c r="H102" s="135">
        <f>H101+H100</f>
        <v>34250</v>
      </c>
    </row>
    <row r="103" spans="1:9" x14ac:dyDescent="0.25">
      <c r="A103" s="126" t="s">
        <v>263</v>
      </c>
      <c r="B103" s="76">
        <v>1</v>
      </c>
      <c r="C103" s="128" t="s">
        <v>20</v>
      </c>
      <c r="D103" s="329" t="s">
        <v>184</v>
      </c>
      <c r="E103" s="329"/>
      <c r="F103" s="329"/>
      <c r="G103" s="329"/>
      <c r="H103" s="330"/>
    </row>
    <row r="104" spans="1:9" x14ac:dyDescent="0.25">
      <c r="A104" s="126"/>
      <c r="B104" s="68"/>
      <c r="C104" s="74"/>
      <c r="D104" s="73" t="s">
        <v>159</v>
      </c>
      <c r="E104" s="75"/>
      <c r="F104" s="75"/>
      <c r="G104" s="68"/>
      <c r="H104" s="133"/>
    </row>
    <row r="105" spans="1:9" x14ac:dyDescent="0.25">
      <c r="A105" s="126"/>
      <c r="B105" s="68">
        <v>1.2</v>
      </c>
      <c r="C105" s="74" t="s">
        <v>20</v>
      </c>
      <c r="D105" s="75" t="s">
        <v>185</v>
      </c>
      <c r="E105" s="75"/>
      <c r="F105" s="75"/>
      <c r="G105" s="68">
        <v>69000</v>
      </c>
      <c r="H105" s="132">
        <v>82800</v>
      </c>
      <c r="I105" s="62">
        <f>H148+H154</f>
        <v>0</v>
      </c>
    </row>
    <row r="106" spans="1:9" x14ac:dyDescent="0.25">
      <c r="A106" s="126"/>
      <c r="B106" s="68"/>
      <c r="C106" s="74"/>
      <c r="D106" s="75"/>
      <c r="E106" s="75"/>
      <c r="F106" s="75"/>
      <c r="G106" s="134" t="s">
        <v>67</v>
      </c>
      <c r="H106" s="135">
        <f>H105+H104</f>
        <v>82800</v>
      </c>
    </row>
    <row r="107" spans="1:9" x14ac:dyDescent="0.25">
      <c r="A107" s="126" t="s">
        <v>156</v>
      </c>
      <c r="B107" s="136"/>
      <c r="C107" s="74"/>
      <c r="D107" s="329" t="s">
        <v>164</v>
      </c>
      <c r="E107" s="329"/>
      <c r="F107" s="329"/>
      <c r="G107" s="329"/>
      <c r="H107" s="330"/>
    </row>
    <row r="108" spans="1:9" x14ac:dyDescent="0.25">
      <c r="A108" s="126"/>
      <c r="B108" s="136">
        <v>0.3</v>
      </c>
      <c r="C108" s="74" t="s">
        <v>165</v>
      </c>
      <c r="D108" s="75" t="s">
        <v>167</v>
      </c>
      <c r="E108" s="75"/>
      <c r="F108" s="75"/>
      <c r="G108" s="68">
        <v>60000</v>
      </c>
      <c r="H108" s="132">
        <v>18000</v>
      </c>
    </row>
    <row r="109" spans="1:9" x14ac:dyDescent="0.25">
      <c r="A109" s="126"/>
      <c r="B109" s="136">
        <v>0.01</v>
      </c>
      <c r="C109" s="74" t="s">
        <v>165</v>
      </c>
      <c r="D109" s="75" t="s">
        <v>169</v>
      </c>
      <c r="E109" s="75"/>
      <c r="F109" s="75"/>
      <c r="G109" s="68">
        <v>85000</v>
      </c>
      <c r="H109" s="132">
        <v>850</v>
      </c>
    </row>
    <row r="110" spans="1:9" x14ac:dyDescent="0.25">
      <c r="A110" s="129"/>
      <c r="B110" s="68"/>
      <c r="C110" s="74"/>
      <c r="D110" s="75"/>
      <c r="E110" s="75"/>
      <c r="F110" s="75"/>
      <c r="G110" s="134" t="s">
        <v>67</v>
      </c>
      <c r="H110" s="135">
        <f>H109+H108</f>
        <v>18850</v>
      </c>
    </row>
    <row r="111" spans="1:9" x14ac:dyDescent="0.25">
      <c r="A111" s="129"/>
      <c r="B111" s="68"/>
      <c r="C111" s="74"/>
      <c r="D111" s="75"/>
      <c r="E111" s="75"/>
      <c r="F111" s="75"/>
      <c r="G111" s="76"/>
      <c r="H111" s="138"/>
    </row>
    <row r="112" spans="1:9" x14ac:dyDescent="0.25">
      <c r="A112" s="326" t="s">
        <v>273</v>
      </c>
      <c r="B112" s="327"/>
      <c r="C112" s="327"/>
      <c r="D112" s="327"/>
      <c r="E112" s="327"/>
      <c r="F112" s="327"/>
      <c r="G112" s="327"/>
      <c r="H112" s="328"/>
    </row>
    <row r="113" spans="1:8" x14ac:dyDescent="0.25">
      <c r="A113" s="139"/>
      <c r="B113" s="68"/>
      <c r="C113" s="74"/>
      <c r="D113" s="75"/>
      <c r="E113" s="75"/>
      <c r="F113" s="75"/>
      <c r="G113" s="68"/>
      <c r="H113" s="130"/>
    </row>
    <row r="114" spans="1:8" x14ac:dyDescent="0.25">
      <c r="A114" s="139" t="s">
        <v>256</v>
      </c>
      <c r="B114" s="76">
        <v>1</v>
      </c>
      <c r="C114" s="128" t="s">
        <v>20</v>
      </c>
      <c r="D114" s="329" t="s">
        <v>264</v>
      </c>
      <c r="E114" s="329"/>
      <c r="F114" s="329"/>
      <c r="G114" s="329"/>
      <c r="H114" s="330"/>
    </row>
    <row r="115" spans="1:8" x14ac:dyDescent="0.25">
      <c r="A115" s="139"/>
      <c r="B115" s="68"/>
      <c r="C115" s="74"/>
      <c r="D115" s="73" t="s">
        <v>159</v>
      </c>
      <c r="E115" s="75"/>
      <c r="F115" s="75"/>
      <c r="G115" s="68"/>
      <c r="H115" s="133"/>
    </row>
    <row r="116" spans="1:8" x14ac:dyDescent="0.25">
      <c r="A116" s="139"/>
      <c r="B116" s="68">
        <v>1</v>
      </c>
      <c r="C116" s="74" t="s">
        <v>20</v>
      </c>
      <c r="D116" s="75" t="s">
        <v>318</v>
      </c>
      <c r="E116" s="75"/>
      <c r="F116" s="75"/>
      <c r="G116" s="68">
        <f>H197</f>
        <v>1688499.0119047619</v>
      </c>
      <c r="H116" s="132">
        <f>G116*B116</f>
        <v>1688499.0119047619</v>
      </c>
    </row>
    <row r="117" spans="1:8" x14ac:dyDescent="0.25">
      <c r="A117" s="139"/>
      <c r="B117" s="68"/>
      <c r="C117" s="74"/>
      <c r="D117" s="75"/>
      <c r="E117" s="75"/>
      <c r="F117" s="75"/>
      <c r="G117" s="68"/>
      <c r="H117" s="132">
        <f>SUM(H116:H116)</f>
        <v>1688499.0119047619</v>
      </c>
    </row>
    <row r="118" spans="1:8" x14ac:dyDescent="0.25">
      <c r="A118" s="139"/>
      <c r="B118" s="68"/>
      <c r="C118" s="74"/>
      <c r="D118" s="73" t="s">
        <v>164</v>
      </c>
      <c r="E118" s="75"/>
      <c r="F118" s="75"/>
      <c r="G118" s="68"/>
      <c r="H118" s="133"/>
    </row>
    <row r="119" spans="1:8" x14ac:dyDescent="0.25">
      <c r="A119" s="139"/>
      <c r="B119" s="68">
        <v>1.5</v>
      </c>
      <c r="C119" s="74" t="s">
        <v>165</v>
      </c>
      <c r="D119" s="75" t="s">
        <v>167</v>
      </c>
      <c r="E119" s="75"/>
      <c r="F119" s="75"/>
      <c r="G119" s="68">
        <v>60000</v>
      </c>
      <c r="H119" s="132">
        <f>B119*G119</f>
        <v>90000</v>
      </c>
    </row>
    <row r="120" spans="1:8" x14ac:dyDescent="0.25">
      <c r="A120" s="139"/>
      <c r="B120" s="68">
        <v>0.6</v>
      </c>
      <c r="C120" s="74" t="s">
        <v>165</v>
      </c>
      <c r="D120" s="75" t="s">
        <v>189</v>
      </c>
      <c r="E120" s="75"/>
      <c r="F120" s="75"/>
      <c r="G120" s="68">
        <v>70000</v>
      </c>
      <c r="H120" s="132">
        <f>B120*G120</f>
        <v>42000</v>
      </c>
    </row>
    <row r="121" spans="1:8" x14ac:dyDescent="0.25">
      <c r="A121" s="139"/>
      <c r="B121" s="68">
        <v>0.06</v>
      </c>
      <c r="C121" s="74" t="s">
        <v>165</v>
      </c>
      <c r="D121" s="75" t="s">
        <v>168</v>
      </c>
      <c r="E121" s="75"/>
      <c r="F121" s="75"/>
      <c r="G121" s="68">
        <v>80000</v>
      </c>
      <c r="H121" s="132">
        <f>B121*G121</f>
        <v>4800</v>
      </c>
    </row>
    <row r="122" spans="1:8" x14ac:dyDescent="0.25">
      <c r="A122" s="139"/>
      <c r="B122" s="68">
        <v>7.4999999999999997E-2</v>
      </c>
      <c r="C122" s="74" t="s">
        <v>165</v>
      </c>
      <c r="D122" s="75" t="s">
        <v>169</v>
      </c>
      <c r="E122" s="75"/>
      <c r="F122" s="75"/>
      <c r="G122" s="68">
        <v>85000</v>
      </c>
      <c r="H122" s="132">
        <f>B122*G122</f>
        <v>6375</v>
      </c>
    </row>
    <row r="123" spans="1:8" x14ac:dyDescent="0.25">
      <c r="A123" s="139"/>
      <c r="B123" s="68"/>
      <c r="C123" s="74"/>
      <c r="D123" s="75"/>
      <c r="E123" s="75"/>
      <c r="F123" s="75"/>
      <c r="G123" s="2"/>
      <c r="H123" s="98">
        <f>SUM(H119:H122)</f>
        <v>143175</v>
      </c>
    </row>
    <row r="124" spans="1:8" x14ac:dyDescent="0.25">
      <c r="A124" s="139"/>
      <c r="B124" s="68"/>
      <c r="C124" s="74"/>
      <c r="D124" s="75"/>
      <c r="E124" s="75"/>
      <c r="F124" s="75"/>
      <c r="G124" s="134" t="s">
        <v>67</v>
      </c>
      <c r="H124" s="135">
        <f>H123+H117</f>
        <v>1831674.0119047619</v>
      </c>
    </row>
    <row r="125" spans="1:8" x14ac:dyDescent="0.25">
      <c r="A125" s="139"/>
      <c r="B125" s="68"/>
      <c r="C125" s="74"/>
      <c r="D125" s="75"/>
      <c r="E125" s="75"/>
      <c r="F125" s="75"/>
      <c r="G125" s="134" t="s">
        <v>370</v>
      </c>
      <c r="H125" s="135">
        <f>H124*10%</f>
        <v>183167.4011904762</v>
      </c>
    </row>
    <row r="126" spans="1:8" x14ac:dyDescent="0.25">
      <c r="A126" s="139"/>
      <c r="B126" s="68"/>
      <c r="C126" s="74"/>
      <c r="D126" s="75"/>
      <c r="E126" s="75"/>
      <c r="F126" s="75"/>
      <c r="G126" s="134" t="s">
        <v>371</v>
      </c>
      <c r="H126" s="135">
        <f>H124*2%</f>
        <v>36633.480238095239</v>
      </c>
    </row>
    <row r="127" spans="1:8" x14ac:dyDescent="0.25">
      <c r="A127" s="139"/>
      <c r="B127" s="68"/>
      <c r="C127" s="74"/>
      <c r="D127" s="75"/>
      <c r="E127" s="75"/>
      <c r="F127" s="75"/>
      <c r="G127" s="134" t="s">
        <v>372</v>
      </c>
      <c r="H127" s="135">
        <f>H124*10%</f>
        <v>183167.4011904762</v>
      </c>
    </row>
    <row r="128" spans="1:8" x14ac:dyDescent="0.25">
      <c r="A128" s="139"/>
      <c r="B128" s="68"/>
      <c r="C128" s="74"/>
      <c r="D128" s="75"/>
      <c r="E128" s="75"/>
      <c r="F128" s="75"/>
      <c r="G128" s="134" t="s">
        <v>67</v>
      </c>
      <c r="H128" s="135">
        <f>SUM(H124:H127)</f>
        <v>2234642.2945238096</v>
      </c>
    </row>
    <row r="129" spans="1:8" x14ac:dyDescent="0.25">
      <c r="A129" s="139" t="s">
        <v>257</v>
      </c>
      <c r="B129" s="76">
        <v>1</v>
      </c>
      <c r="C129" s="128" t="s">
        <v>20</v>
      </c>
      <c r="D129" s="321" t="s">
        <v>366</v>
      </c>
      <c r="E129" s="321"/>
      <c r="F129" s="321"/>
      <c r="G129" s="321"/>
      <c r="H129" s="322"/>
    </row>
    <row r="130" spans="1:8" x14ac:dyDescent="0.25">
      <c r="A130" s="139"/>
      <c r="B130" s="68"/>
      <c r="C130" s="74"/>
      <c r="D130" s="73" t="s">
        <v>159</v>
      </c>
      <c r="E130" s="75"/>
      <c r="F130" s="75"/>
      <c r="G130" s="68"/>
      <c r="H130" s="133"/>
    </row>
    <row r="131" spans="1:8" x14ac:dyDescent="0.25">
      <c r="A131" s="139"/>
      <c r="B131" s="68">
        <v>1.2</v>
      </c>
      <c r="C131" s="74" t="s">
        <v>20</v>
      </c>
      <c r="D131" s="75" t="s">
        <v>187</v>
      </c>
      <c r="E131" s="75"/>
      <c r="F131" s="75"/>
      <c r="G131" s="68">
        <v>442750</v>
      </c>
      <c r="H131" s="132">
        <f>G131*B131</f>
        <v>531300</v>
      </c>
    </row>
    <row r="132" spans="1:8" x14ac:dyDescent="0.25">
      <c r="A132" s="139"/>
      <c r="B132" s="68">
        <v>0.432</v>
      </c>
      <c r="C132" s="74" t="s">
        <v>20</v>
      </c>
      <c r="D132" s="75" t="s">
        <v>185</v>
      </c>
      <c r="E132" s="75"/>
      <c r="F132" s="75"/>
      <c r="G132" s="68">
        <v>69000</v>
      </c>
      <c r="H132" s="132">
        <f>G132*B132</f>
        <v>29808</v>
      </c>
    </row>
    <row r="133" spans="1:8" x14ac:dyDescent="0.25">
      <c r="A133" s="139"/>
      <c r="B133" s="68"/>
      <c r="C133" s="74"/>
      <c r="D133" s="75"/>
      <c r="E133" s="75"/>
      <c r="F133" s="75"/>
      <c r="G133" s="68"/>
      <c r="H133" s="132">
        <f>H132+H131</f>
        <v>561108</v>
      </c>
    </row>
    <row r="134" spans="1:8" x14ac:dyDescent="0.25">
      <c r="A134" s="139"/>
      <c r="B134" s="68"/>
      <c r="C134" s="74"/>
      <c r="D134" s="73" t="s">
        <v>164</v>
      </c>
      <c r="E134" s="75"/>
      <c r="F134" s="75"/>
      <c r="G134" s="68"/>
      <c r="H134" s="133"/>
    </row>
    <row r="135" spans="1:8" x14ac:dyDescent="0.25">
      <c r="A135" s="139"/>
      <c r="B135" s="68">
        <v>0.78</v>
      </c>
      <c r="C135" s="74" t="s">
        <v>165</v>
      </c>
      <c r="D135" s="75" t="s">
        <v>167</v>
      </c>
      <c r="E135" s="75"/>
      <c r="F135" s="75"/>
      <c r="G135" s="68">
        <v>60000</v>
      </c>
      <c r="H135" s="132">
        <f>G135*B135</f>
        <v>46800</v>
      </c>
    </row>
    <row r="136" spans="1:8" x14ac:dyDescent="0.25">
      <c r="A136" s="139"/>
      <c r="B136" s="68">
        <v>0.39</v>
      </c>
      <c r="C136" s="74" t="s">
        <v>165</v>
      </c>
      <c r="D136" s="75" t="s">
        <v>189</v>
      </c>
      <c r="E136" s="75"/>
      <c r="F136" s="75"/>
      <c r="G136" s="68">
        <v>70000</v>
      </c>
      <c r="H136" s="132">
        <f>G136*B136</f>
        <v>27300</v>
      </c>
    </row>
    <row r="137" spans="1:8" x14ac:dyDescent="0.25">
      <c r="A137" s="139"/>
      <c r="B137" s="68">
        <v>3.9E-2</v>
      </c>
      <c r="C137" s="74" t="s">
        <v>165</v>
      </c>
      <c r="D137" s="75" t="s">
        <v>168</v>
      </c>
      <c r="E137" s="75"/>
      <c r="F137" s="75"/>
      <c r="G137" s="68">
        <v>80000</v>
      </c>
      <c r="H137" s="132">
        <f>G137*B137</f>
        <v>3120</v>
      </c>
    </row>
    <row r="138" spans="1:8" x14ac:dyDescent="0.25">
      <c r="A138" s="139"/>
      <c r="B138" s="68">
        <v>3.9E-2</v>
      </c>
      <c r="C138" s="74" t="s">
        <v>165</v>
      </c>
      <c r="D138" s="75" t="s">
        <v>169</v>
      </c>
      <c r="E138" s="75"/>
      <c r="F138" s="75"/>
      <c r="G138" s="68">
        <v>85000</v>
      </c>
      <c r="H138" s="132">
        <f>G138*B138</f>
        <v>3315</v>
      </c>
    </row>
    <row r="139" spans="1:8" x14ac:dyDescent="0.25">
      <c r="A139" s="139"/>
      <c r="B139" s="68"/>
      <c r="C139" s="74"/>
      <c r="D139" s="75"/>
      <c r="E139" s="75"/>
      <c r="F139" s="75"/>
      <c r="G139" s="68"/>
      <c r="H139" s="132">
        <f>SUM(H135:H138)</f>
        <v>80535</v>
      </c>
    </row>
    <row r="140" spans="1:8" x14ac:dyDescent="0.25">
      <c r="A140" s="139"/>
      <c r="B140" s="68"/>
      <c r="C140" s="74"/>
      <c r="D140" s="75"/>
      <c r="E140" s="75"/>
      <c r="F140" s="75"/>
      <c r="G140" s="134" t="s">
        <v>67</v>
      </c>
      <c r="H140" s="135">
        <f>H139+H133</f>
        <v>641643</v>
      </c>
    </row>
    <row r="141" spans="1:8" x14ac:dyDescent="0.25">
      <c r="A141" s="139"/>
      <c r="B141" s="68"/>
      <c r="C141" s="74"/>
      <c r="D141" s="75"/>
      <c r="E141" s="75"/>
      <c r="F141" s="75"/>
      <c r="G141" s="134" t="s">
        <v>370</v>
      </c>
      <c r="H141" s="135">
        <f>H140*10%</f>
        <v>64164.3</v>
      </c>
    </row>
    <row r="142" spans="1:8" x14ac:dyDescent="0.25">
      <c r="A142" s="139"/>
      <c r="B142" s="68"/>
      <c r="C142" s="74"/>
      <c r="D142" s="75"/>
      <c r="E142" s="75"/>
      <c r="F142" s="75"/>
      <c r="G142" s="134" t="s">
        <v>371</v>
      </c>
      <c r="H142" s="135">
        <f>H140*2%</f>
        <v>12832.86</v>
      </c>
    </row>
    <row r="143" spans="1:8" x14ac:dyDescent="0.25">
      <c r="A143" s="139"/>
      <c r="B143" s="68"/>
      <c r="C143" s="74"/>
      <c r="D143" s="75"/>
      <c r="E143" s="75"/>
      <c r="F143" s="75"/>
      <c r="G143" s="134" t="s">
        <v>372</v>
      </c>
      <c r="H143" s="135">
        <f>H140*10%</f>
        <v>64164.3</v>
      </c>
    </row>
    <row r="144" spans="1:8" x14ac:dyDescent="0.25">
      <c r="A144" s="139"/>
      <c r="B144" s="68"/>
      <c r="C144" s="74"/>
      <c r="D144" s="75"/>
      <c r="E144" s="75"/>
      <c r="F144" s="75"/>
      <c r="G144" s="134" t="s">
        <v>67</v>
      </c>
      <c r="H144" s="135">
        <f>SUM(H140:H143)</f>
        <v>782804.46000000008</v>
      </c>
    </row>
    <row r="145" spans="1:8" x14ac:dyDescent="0.25">
      <c r="A145" s="326" t="s">
        <v>274</v>
      </c>
      <c r="B145" s="327"/>
      <c r="C145" s="327"/>
      <c r="D145" s="327"/>
      <c r="E145" s="327"/>
      <c r="F145" s="327"/>
      <c r="G145" s="327"/>
      <c r="H145" s="328"/>
    </row>
    <row r="146" spans="1:8" x14ac:dyDescent="0.25">
      <c r="A146" s="129"/>
      <c r="B146" s="68"/>
      <c r="C146" s="74"/>
      <c r="D146" s="75"/>
      <c r="E146" s="75"/>
      <c r="F146" s="75"/>
      <c r="G146" s="68"/>
      <c r="H146" s="130"/>
    </row>
    <row r="147" spans="1:8" x14ac:dyDescent="0.25">
      <c r="A147" s="126" t="s">
        <v>256</v>
      </c>
      <c r="B147" s="76">
        <v>1</v>
      </c>
      <c r="C147" s="128" t="s">
        <v>20</v>
      </c>
      <c r="D147" s="321" t="s">
        <v>254</v>
      </c>
      <c r="E147" s="321"/>
      <c r="F147" s="321"/>
      <c r="G147" s="321"/>
      <c r="H147" s="322"/>
    </row>
    <row r="148" spans="1:8" x14ac:dyDescent="0.25">
      <c r="A148" s="129"/>
      <c r="B148" s="68"/>
      <c r="C148" s="74"/>
      <c r="D148" s="73" t="s">
        <v>159</v>
      </c>
      <c r="E148" s="75"/>
      <c r="F148" s="75"/>
      <c r="G148" s="68"/>
      <c r="H148" s="138"/>
    </row>
    <row r="149" spans="1:8" x14ac:dyDescent="0.25">
      <c r="A149" s="129"/>
      <c r="B149" s="68">
        <v>100</v>
      </c>
      <c r="C149" s="74" t="s">
        <v>161</v>
      </c>
      <c r="D149" s="75" t="s">
        <v>191</v>
      </c>
      <c r="E149" s="75"/>
      <c r="F149" s="75"/>
      <c r="G149" s="68">
        <v>5142</v>
      </c>
      <c r="H149" s="132">
        <f>G149*B149</f>
        <v>514200</v>
      </c>
    </row>
    <row r="150" spans="1:8" x14ac:dyDescent="0.25">
      <c r="A150" s="129"/>
      <c r="B150" s="68">
        <v>893</v>
      </c>
      <c r="C150" s="74" t="s">
        <v>51</v>
      </c>
      <c r="D150" s="75" t="s">
        <v>192</v>
      </c>
      <c r="E150" s="75"/>
      <c r="F150" s="75"/>
      <c r="G150" s="68">
        <v>94.464285714285694</v>
      </c>
      <c r="H150" s="132">
        <f>G150*B150</f>
        <v>84356.60714285713</v>
      </c>
    </row>
    <row r="151" spans="1:8" x14ac:dyDescent="0.25">
      <c r="A151" s="129"/>
      <c r="B151" s="68">
        <v>1027</v>
      </c>
      <c r="C151" s="74" t="s">
        <v>51</v>
      </c>
      <c r="D151" s="75" t="s">
        <v>193</v>
      </c>
      <c r="E151" s="75"/>
      <c r="F151" s="75"/>
      <c r="G151" s="68">
        <v>311.45833333333331</v>
      </c>
      <c r="H151" s="132">
        <f>G151*B151</f>
        <v>319867.70833333331</v>
      </c>
    </row>
    <row r="152" spans="1:8" x14ac:dyDescent="0.25">
      <c r="A152" s="129"/>
      <c r="B152" s="68">
        <v>200</v>
      </c>
      <c r="C152" s="74" t="s">
        <v>194</v>
      </c>
      <c r="D152" s="75" t="s">
        <v>195</v>
      </c>
      <c r="E152" s="75"/>
      <c r="F152" s="75"/>
      <c r="G152" s="68"/>
      <c r="H152" s="132">
        <f>SUM(H149:H151)</f>
        <v>918424.31547619053</v>
      </c>
    </row>
    <row r="153" spans="1:8" x14ac:dyDescent="0.25">
      <c r="A153" s="129"/>
      <c r="B153" s="68"/>
      <c r="C153" s="74"/>
      <c r="D153" s="75"/>
      <c r="E153" s="75"/>
      <c r="F153" s="75"/>
      <c r="G153" s="68"/>
      <c r="H153" s="132"/>
    </row>
    <row r="154" spans="1:8" x14ac:dyDescent="0.25">
      <c r="A154" s="129"/>
      <c r="B154" s="68"/>
      <c r="C154" s="74"/>
      <c r="D154" s="73" t="s">
        <v>164</v>
      </c>
      <c r="E154" s="75"/>
      <c r="F154" s="75"/>
      <c r="G154" s="68"/>
      <c r="H154" s="138"/>
    </row>
    <row r="155" spans="1:8" x14ac:dyDescent="0.25">
      <c r="A155" s="129"/>
      <c r="B155" s="68">
        <v>1.2</v>
      </c>
      <c r="C155" s="74" t="s">
        <v>165</v>
      </c>
      <c r="D155" s="75" t="s">
        <v>167</v>
      </c>
      <c r="E155" s="75"/>
      <c r="F155" s="75"/>
      <c r="G155" s="68">
        <v>60000</v>
      </c>
      <c r="H155" s="132">
        <f>G155*B155</f>
        <v>72000</v>
      </c>
    </row>
    <row r="156" spans="1:8" x14ac:dyDescent="0.25">
      <c r="A156" s="129"/>
      <c r="B156" s="68">
        <v>0.2</v>
      </c>
      <c r="C156" s="74" t="s">
        <v>165</v>
      </c>
      <c r="D156" s="75" t="s">
        <v>196</v>
      </c>
      <c r="E156" s="75"/>
      <c r="F156" s="75"/>
      <c r="G156" s="68">
        <v>70000</v>
      </c>
      <c r="H156" s="132">
        <f>G156*B156</f>
        <v>14000</v>
      </c>
    </row>
    <row r="157" spans="1:8" x14ac:dyDescent="0.25">
      <c r="A157" s="129"/>
      <c r="B157" s="68">
        <v>0.02</v>
      </c>
      <c r="C157" s="74" t="s">
        <v>165</v>
      </c>
      <c r="D157" s="75" t="s">
        <v>168</v>
      </c>
      <c r="E157" s="75"/>
      <c r="F157" s="75"/>
      <c r="G157" s="68">
        <v>80000</v>
      </c>
      <c r="H157" s="132">
        <f>G157*B157</f>
        <v>1600</v>
      </c>
    </row>
    <row r="158" spans="1:8" x14ac:dyDescent="0.25">
      <c r="A158" s="129"/>
      <c r="B158" s="68">
        <v>6.0000000000000001E-3</v>
      </c>
      <c r="C158" s="74" t="s">
        <v>165</v>
      </c>
      <c r="D158" s="75" t="s">
        <v>169</v>
      </c>
      <c r="E158" s="75"/>
      <c r="F158" s="75"/>
      <c r="G158" s="68">
        <v>85000</v>
      </c>
      <c r="H158" s="132">
        <f>G158*B158</f>
        <v>510</v>
      </c>
    </row>
    <row r="159" spans="1:8" x14ac:dyDescent="0.25">
      <c r="A159" s="129"/>
      <c r="B159" s="68"/>
      <c r="C159" s="74"/>
      <c r="D159" s="75"/>
      <c r="E159" s="75"/>
      <c r="F159" s="75"/>
      <c r="G159" s="68"/>
      <c r="H159" s="130">
        <f>SUM(H155:H158)</f>
        <v>88110</v>
      </c>
    </row>
    <row r="160" spans="1:8" x14ac:dyDescent="0.25">
      <c r="A160" s="129"/>
      <c r="B160" s="68"/>
      <c r="C160" s="74"/>
      <c r="D160" s="75"/>
      <c r="E160" s="75"/>
      <c r="F160" s="75"/>
      <c r="G160" s="134" t="s">
        <v>67</v>
      </c>
      <c r="H160" s="135">
        <f>H159+H152</f>
        <v>1006534.3154761905</v>
      </c>
    </row>
    <row r="161" spans="1:8" x14ac:dyDescent="0.25">
      <c r="A161" s="129"/>
      <c r="B161" s="68"/>
      <c r="C161" s="74"/>
      <c r="D161" s="75"/>
      <c r="E161" s="75"/>
      <c r="F161" s="75"/>
      <c r="G161" s="134" t="s">
        <v>370</v>
      </c>
      <c r="H161" s="135">
        <f>H160*10%</f>
        <v>100653.43154761905</v>
      </c>
    </row>
    <row r="162" spans="1:8" x14ac:dyDescent="0.25">
      <c r="A162" s="129"/>
      <c r="B162" s="68"/>
      <c r="C162" s="74"/>
      <c r="D162" s="75"/>
      <c r="E162" s="75"/>
      <c r="F162" s="75"/>
      <c r="G162" s="134" t="s">
        <v>371</v>
      </c>
      <c r="H162" s="135">
        <f>H160*2%</f>
        <v>20130.686309523811</v>
      </c>
    </row>
    <row r="163" spans="1:8" x14ac:dyDescent="0.25">
      <c r="A163" s="129"/>
      <c r="B163" s="68"/>
      <c r="C163" s="74"/>
      <c r="D163" s="75"/>
      <c r="E163" s="75"/>
      <c r="F163" s="75"/>
      <c r="G163" s="134" t="s">
        <v>372</v>
      </c>
      <c r="H163" s="135">
        <f>H160*10%</f>
        <v>100653.43154761905</v>
      </c>
    </row>
    <row r="164" spans="1:8" x14ac:dyDescent="0.25">
      <c r="A164" s="129"/>
      <c r="B164" s="68"/>
      <c r="C164" s="74"/>
      <c r="D164" s="75"/>
      <c r="E164" s="75"/>
      <c r="F164" s="75"/>
      <c r="G164" s="134" t="s">
        <v>67</v>
      </c>
      <c r="H164" s="135">
        <f>SUM(H160:H163)</f>
        <v>1227971.8648809525</v>
      </c>
    </row>
    <row r="165" spans="1:8" x14ac:dyDescent="0.25">
      <c r="A165" s="126" t="s">
        <v>257</v>
      </c>
      <c r="B165" s="76">
        <v>1</v>
      </c>
      <c r="C165" s="128" t="s">
        <v>20</v>
      </c>
      <c r="D165" s="329" t="s">
        <v>265</v>
      </c>
      <c r="E165" s="329"/>
      <c r="F165" s="329"/>
      <c r="G165" s="329"/>
      <c r="H165" s="330"/>
    </row>
    <row r="166" spans="1:8" x14ac:dyDescent="0.25">
      <c r="A166" s="129"/>
      <c r="B166" s="68"/>
      <c r="C166" s="74"/>
      <c r="D166" s="73" t="s">
        <v>159</v>
      </c>
      <c r="E166" s="75"/>
      <c r="F166" s="75"/>
      <c r="G166" s="68"/>
      <c r="H166" s="138"/>
    </row>
    <row r="167" spans="1:8" x14ac:dyDescent="0.25">
      <c r="A167" s="129"/>
      <c r="B167" s="68">
        <v>100</v>
      </c>
      <c r="C167" s="74" t="s">
        <v>161</v>
      </c>
      <c r="D167" s="75" t="s">
        <v>191</v>
      </c>
      <c r="E167" s="75"/>
      <c r="F167" s="75"/>
      <c r="G167" s="68">
        <v>5142</v>
      </c>
      <c r="H167" s="132">
        <f>G167*B167</f>
        <v>514200</v>
      </c>
    </row>
    <row r="168" spans="1:8" x14ac:dyDescent="0.25">
      <c r="A168" s="129"/>
      <c r="B168" s="68">
        <v>800</v>
      </c>
      <c r="C168" s="74" t="s">
        <v>161</v>
      </c>
      <c r="D168" s="75" t="s">
        <v>192</v>
      </c>
      <c r="E168" s="75"/>
      <c r="F168" s="75"/>
      <c r="G168" s="68">
        <v>94.464285714285694</v>
      </c>
      <c r="H168" s="132">
        <f>G168*B168</f>
        <v>75571.428571428551</v>
      </c>
    </row>
    <row r="169" spans="1:8" x14ac:dyDescent="0.25">
      <c r="A169" s="129"/>
      <c r="B169" s="68">
        <v>1000</v>
      </c>
      <c r="C169" s="74" t="s">
        <v>161</v>
      </c>
      <c r="D169" s="75" t="s">
        <v>193</v>
      </c>
      <c r="E169" s="75"/>
      <c r="F169" s="75"/>
      <c r="G169" s="68">
        <v>311.45833333333331</v>
      </c>
      <c r="H169" s="132">
        <f>G169*B169</f>
        <v>311458.33333333331</v>
      </c>
    </row>
    <row r="170" spans="1:8" x14ac:dyDescent="0.25">
      <c r="A170" s="129"/>
      <c r="B170" s="68">
        <v>215</v>
      </c>
      <c r="C170" s="74" t="s">
        <v>194</v>
      </c>
      <c r="D170" s="75" t="s">
        <v>195</v>
      </c>
      <c r="E170" s="75"/>
      <c r="F170" s="75"/>
      <c r="G170" s="68"/>
      <c r="H170" s="132">
        <f>SUM(H167:H169)</f>
        <v>901229.76190476189</v>
      </c>
    </row>
    <row r="171" spans="1:8" x14ac:dyDescent="0.25">
      <c r="A171" s="129"/>
      <c r="B171" s="68"/>
      <c r="C171" s="74"/>
      <c r="D171" s="75"/>
      <c r="E171" s="75"/>
      <c r="F171" s="75"/>
      <c r="G171" s="68"/>
      <c r="H171" s="130"/>
    </row>
    <row r="172" spans="1:8" x14ac:dyDescent="0.25">
      <c r="A172" s="129"/>
      <c r="B172" s="68"/>
      <c r="C172" s="74"/>
      <c r="D172" s="73" t="s">
        <v>164</v>
      </c>
      <c r="E172" s="75"/>
      <c r="F172" s="75"/>
      <c r="G172" s="68"/>
      <c r="H172" s="138"/>
    </row>
    <row r="173" spans="1:8" x14ac:dyDescent="0.25">
      <c r="A173" s="129"/>
      <c r="B173" s="68">
        <v>1.65</v>
      </c>
      <c r="C173" s="74" t="s">
        <v>165</v>
      </c>
      <c r="D173" s="75" t="s">
        <v>167</v>
      </c>
      <c r="E173" s="75"/>
      <c r="F173" s="75"/>
      <c r="G173" s="68">
        <v>60000</v>
      </c>
      <c r="H173" s="132">
        <f>G173*B173</f>
        <v>99000</v>
      </c>
    </row>
    <row r="174" spans="1:8" x14ac:dyDescent="0.25">
      <c r="A174" s="129"/>
      <c r="B174" s="68">
        <v>0.25</v>
      </c>
      <c r="C174" s="74" t="s">
        <v>165</v>
      </c>
      <c r="D174" s="75" t="s">
        <v>196</v>
      </c>
      <c r="E174" s="75"/>
      <c r="F174" s="75"/>
      <c r="G174" s="68">
        <v>70000</v>
      </c>
      <c r="H174" s="132">
        <f>G174*B174</f>
        <v>17500</v>
      </c>
    </row>
    <row r="175" spans="1:8" x14ac:dyDescent="0.25">
      <c r="A175" s="129"/>
      <c r="B175" s="68">
        <v>2.5000000000000001E-2</v>
      </c>
      <c r="C175" s="74" t="s">
        <v>165</v>
      </c>
      <c r="D175" s="75" t="s">
        <v>168</v>
      </c>
      <c r="E175" s="75"/>
      <c r="F175" s="75"/>
      <c r="G175" s="68">
        <v>80000</v>
      </c>
      <c r="H175" s="132">
        <f>G175*B175</f>
        <v>2000</v>
      </c>
    </row>
    <row r="176" spans="1:8" x14ac:dyDescent="0.25">
      <c r="A176" s="129"/>
      <c r="B176" s="68">
        <v>0.08</v>
      </c>
      <c r="C176" s="74" t="s">
        <v>165</v>
      </c>
      <c r="D176" s="75" t="s">
        <v>169</v>
      </c>
      <c r="E176" s="75"/>
      <c r="F176" s="75"/>
      <c r="G176" s="68">
        <v>85000</v>
      </c>
      <c r="H176" s="132">
        <f>G176*B176</f>
        <v>6800</v>
      </c>
    </row>
    <row r="177" spans="1:8" x14ac:dyDescent="0.25">
      <c r="A177" s="129"/>
      <c r="B177" s="68"/>
      <c r="C177" s="74"/>
      <c r="D177" s="75"/>
      <c r="E177" s="75"/>
      <c r="F177" s="75"/>
      <c r="G177" s="68"/>
      <c r="H177" s="132">
        <f>SUM(H173:H176)</f>
        <v>125300</v>
      </c>
    </row>
    <row r="178" spans="1:8" x14ac:dyDescent="0.25">
      <c r="A178" s="129"/>
      <c r="B178" s="68"/>
      <c r="C178" s="74"/>
      <c r="D178" s="75"/>
      <c r="E178" s="75"/>
      <c r="F178" s="75"/>
      <c r="G178" s="134" t="s">
        <v>67</v>
      </c>
      <c r="H178" s="135">
        <f>H177+H170</f>
        <v>1026529.7619047619</v>
      </c>
    </row>
    <row r="179" spans="1:8" x14ac:dyDescent="0.25">
      <c r="A179" s="129"/>
      <c r="B179" s="68"/>
      <c r="C179" s="74"/>
      <c r="D179" s="75"/>
      <c r="E179" s="75"/>
      <c r="F179" s="75"/>
      <c r="G179" s="134" t="s">
        <v>370</v>
      </c>
      <c r="H179" s="135">
        <f>H178*10%</f>
        <v>102652.9761904762</v>
      </c>
    </row>
    <row r="180" spans="1:8" x14ac:dyDescent="0.25">
      <c r="A180" s="129"/>
      <c r="B180" s="68"/>
      <c r="C180" s="74"/>
      <c r="D180" s="75"/>
      <c r="E180" s="75"/>
      <c r="F180" s="75"/>
      <c r="G180" s="134" t="s">
        <v>371</v>
      </c>
      <c r="H180" s="135">
        <f>H178*2%</f>
        <v>20530.595238095237</v>
      </c>
    </row>
    <row r="181" spans="1:8" x14ac:dyDescent="0.25">
      <c r="A181" s="129"/>
      <c r="B181" s="68"/>
      <c r="C181" s="74"/>
      <c r="D181" s="75"/>
      <c r="E181" s="75"/>
      <c r="F181" s="75"/>
      <c r="G181" s="134" t="s">
        <v>372</v>
      </c>
      <c r="H181" s="135">
        <f>H178*10%</f>
        <v>102652.9761904762</v>
      </c>
    </row>
    <row r="182" spans="1:8" x14ac:dyDescent="0.25">
      <c r="A182" s="129"/>
      <c r="B182" s="68"/>
      <c r="C182" s="74"/>
      <c r="D182" s="75"/>
      <c r="E182" s="75"/>
      <c r="F182" s="75"/>
      <c r="G182" s="134" t="s">
        <v>67</v>
      </c>
      <c r="H182" s="135">
        <f>SUM(H178:H181)</f>
        <v>1252366.3095238095</v>
      </c>
    </row>
    <row r="183" spans="1:8" x14ac:dyDescent="0.25">
      <c r="A183" s="129"/>
      <c r="B183" s="68"/>
      <c r="C183" s="74"/>
      <c r="D183" s="75"/>
      <c r="E183" s="75"/>
      <c r="F183" s="75"/>
      <c r="G183" s="68"/>
      <c r="H183" s="130"/>
    </row>
    <row r="184" spans="1:8" x14ac:dyDescent="0.25">
      <c r="A184" s="126" t="s">
        <v>258</v>
      </c>
      <c r="B184" s="76">
        <v>1</v>
      </c>
      <c r="C184" s="128" t="s">
        <v>20</v>
      </c>
      <c r="D184" s="329" t="s">
        <v>266</v>
      </c>
      <c r="E184" s="329"/>
      <c r="F184" s="329"/>
      <c r="G184" s="329"/>
      <c r="H184" s="330"/>
    </row>
    <row r="185" spans="1:8" x14ac:dyDescent="0.25">
      <c r="A185" s="129"/>
      <c r="B185" s="68"/>
      <c r="C185" s="74"/>
      <c r="D185" s="73" t="s">
        <v>159</v>
      </c>
      <c r="E185" s="75"/>
      <c r="F185" s="75"/>
      <c r="G185" s="68"/>
      <c r="H185" s="138"/>
    </row>
    <row r="186" spans="1:8" x14ac:dyDescent="0.25">
      <c r="A186" s="129"/>
      <c r="B186" s="68">
        <v>224</v>
      </c>
      <c r="C186" s="74" t="s">
        <v>161</v>
      </c>
      <c r="D186" s="75" t="s">
        <v>191</v>
      </c>
      <c r="E186" s="75"/>
      <c r="F186" s="75"/>
      <c r="G186" s="68">
        <v>5142</v>
      </c>
      <c r="H186" s="132">
        <f>G186*B186</f>
        <v>1151808</v>
      </c>
    </row>
    <row r="187" spans="1:8" x14ac:dyDescent="0.25">
      <c r="A187" s="129"/>
      <c r="B187" s="68">
        <v>667</v>
      </c>
      <c r="C187" s="74" t="s">
        <v>161</v>
      </c>
      <c r="D187" s="75" t="s">
        <v>192</v>
      </c>
      <c r="E187" s="75"/>
      <c r="F187" s="75"/>
      <c r="G187" s="68">
        <v>94.464285714285694</v>
      </c>
      <c r="H187" s="132">
        <f>G187*B187</f>
        <v>63007.678571428558</v>
      </c>
    </row>
    <row r="188" spans="1:8" x14ac:dyDescent="0.25">
      <c r="A188" s="129"/>
      <c r="B188" s="68">
        <v>1000</v>
      </c>
      <c r="C188" s="74" t="s">
        <v>161</v>
      </c>
      <c r="D188" s="75" t="s">
        <v>193</v>
      </c>
      <c r="E188" s="75"/>
      <c r="F188" s="75"/>
      <c r="G188" s="68">
        <v>311.45833333333331</v>
      </c>
      <c r="H188" s="132">
        <f>G188*B188</f>
        <v>311458.33333333331</v>
      </c>
    </row>
    <row r="189" spans="1:8" x14ac:dyDescent="0.25">
      <c r="A189" s="129"/>
      <c r="B189" s="68">
        <v>215</v>
      </c>
      <c r="C189" s="74" t="s">
        <v>194</v>
      </c>
      <c r="D189" s="75" t="s">
        <v>195</v>
      </c>
      <c r="E189" s="75"/>
      <c r="F189" s="75"/>
      <c r="G189" s="68"/>
      <c r="H189" s="132">
        <f>SUM(H186:H188)</f>
        <v>1526274.0119047619</v>
      </c>
    </row>
    <row r="190" spans="1:8" x14ac:dyDescent="0.25">
      <c r="A190" s="129"/>
      <c r="B190" s="68"/>
      <c r="C190" s="74"/>
      <c r="D190" s="75"/>
      <c r="E190" s="75"/>
      <c r="F190" s="75"/>
      <c r="G190" s="68"/>
      <c r="H190" s="132"/>
    </row>
    <row r="191" spans="1:8" x14ac:dyDescent="0.25">
      <c r="A191" s="129"/>
      <c r="B191" s="68"/>
      <c r="C191" s="74"/>
      <c r="D191" s="73" t="s">
        <v>164</v>
      </c>
      <c r="E191" s="75"/>
      <c r="F191" s="75"/>
      <c r="G191" s="68"/>
      <c r="H191" s="138"/>
    </row>
    <row r="192" spans="1:8" x14ac:dyDescent="0.25">
      <c r="A192" s="129"/>
      <c r="B192" s="68">
        <v>2.1</v>
      </c>
      <c r="C192" s="74" t="s">
        <v>165</v>
      </c>
      <c r="D192" s="75" t="s">
        <v>167</v>
      </c>
      <c r="E192" s="75"/>
      <c r="F192" s="75"/>
      <c r="G192" s="68">
        <v>60000</v>
      </c>
      <c r="H192" s="132">
        <f>G192*B192</f>
        <v>126000</v>
      </c>
    </row>
    <row r="193" spans="1:8" x14ac:dyDescent="0.25">
      <c r="A193" s="129"/>
      <c r="B193" s="68">
        <v>0.35</v>
      </c>
      <c r="C193" s="74" t="s">
        <v>165</v>
      </c>
      <c r="D193" s="75" t="s">
        <v>196</v>
      </c>
      <c r="E193" s="75"/>
      <c r="F193" s="75"/>
      <c r="G193" s="68">
        <v>70000</v>
      </c>
      <c r="H193" s="132">
        <f>G193*B193</f>
        <v>24500</v>
      </c>
    </row>
    <row r="194" spans="1:8" x14ac:dyDescent="0.25">
      <c r="A194" s="129"/>
      <c r="B194" s="68">
        <v>3.5000000000000003E-2</v>
      </c>
      <c r="C194" s="74" t="s">
        <v>165</v>
      </c>
      <c r="D194" s="75" t="s">
        <v>168</v>
      </c>
      <c r="E194" s="75"/>
      <c r="F194" s="75"/>
      <c r="G194" s="68">
        <v>80000</v>
      </c>
      <c r="H194" s="132">
        <f>G194*B194</f>
        <v>2800.0000000000005</v>
      </c>
    </row>
    <row r="195" spans="1:8" x14ac:dyDescent="0.25">
      <c r="A195" s="129"/>
      <c r="B195" s="68">
        <v>0.105</v>
      </c>
      <c r="C195" s="74" t="s">
        <v>165</v>
      </c>
      <c r="D195" s="75" t="s">
        <v>169</v>
      </c>
      <c r="E195" s="75"/>
      <c r="F195" s="75"/>
      <c r="G195" s="68">
        <v>85000</v>
      </c>
      <c r="H195" s="132">
        <f>G195*B195</f>
        <v>8925</v>
      </c>
    </row>
    <row r="196" spans="1:8" x14ac:dyDescent="0.25">
      <c r="A196" s="129"/>
      <c r="B196" s="68"/>
      <c r="C196" s="74"/>
      <c r="D196" s="75"/>
      <c r="E196" s="75"/>
      <c r="F196" s="75"/>
      <c r="G196" s="68"/>
      <c r="H196" s="130">
        <f>SUM(H192:H195)</f>
        <v>162225</v>
      </c>
    </row>
    <row r="197" spans="1:8" x14ac:dyDescent="0.25">
      <c r="A197" s="129"/>
      <c r="B197" s="68"/>
      <c r="C197" s="74"/>
      <c r="D197" s="75"/>
      <c r="E197" s="75"/>
      <c r="F197" s="75"/>
      <c r="G197" s="134" t="s">
        <v>67</v>
      </c>
      <c r="H197" s="135">
        <f>H196+H189</f>
        <v>1688499.0119047619</v>
      </c>
    </row>
    <row r="198" spans="1:8" x14ac:dyDescent="0.25">
      <c r="A198" s="129"/>
      <c r="B198" s="68"/>
      <c r="C198" s="74"/>
      <c r="D198" s="75"/>
      <c r="E198" s="75"/>
      <c r="F198" s="75"/>
      <c r="G198" s="134" t="s">
        <v>370</v>
      </c>
      <c r="H198" s="135">
        <f>H197*10%</f>
        <v>168849.9011904762</v>
      </c>
    </row>
    <row r="199" spans="1:8" x14ac:dyDescent="0.25">
      <c r="A199" s="129"/>
      <c r="B199" s="68"/>
      <c r="C199" s="74"/>
      <c r="D199" s="75"/>
      <c r="E199" s="75"/>
      <c r="F199" s="75"/>
      <c r="G199" s="134" t="s">
        <v>371</v>
      </c>
      <c r="H199" s="135">
        <f>H197*2%</f>
        <v>33769.980238095239</v>
      </c>
    </row>
    <row r="200" spans="1:8" x14ac:dyDescent="0.25">
      <c r="A200" s="129"/>
      <c r="B200" s="68"/>
      <c r="C200" s="74"/>
      <c r="D200" s="75"/>
      <c r="E200" s="75"/>
      <c r="F200" s="75"/>
      <c r="G200" s="134" t="s">
        <v>372</v>
      </c>
      <c r="H200" s="135">
        <f>H197*10%</f>
        <v>168849.9011904762</v>
      </c>
    </row>
    <row r="201" spans="1:8" x14ac:dyDescent="0.25">
      <c r="A201" s="129"/>
      <c r="B201" s="68"/>
      <c r="C201" s="74"/>
      <c r="D201" s="75"/>
      <c r="E201" s="75"/>
      <c r="F201" s="75"/>
      <c r="G201" s="134" t="s">
        <v>67</v>
      </c>
      <c r="H201" s="135">
        <f>SUM(H197:H200)</f>
        <v>2059968.7945238096</v>
      </c>
    </row>
    <row r="202" spans="1:8" x14ac:dyDescent="0.25">
      <c r="A202" s="326" t="s">
        <v>275</v>
      </c>
      <c r="B202" s="327"/>
      <c r="C202" s="327"/>
      <c r="D202" s="327"/>
      <c r="E202" s="327"/>
      <c r="F202" s="327"/>
      <c r="G202" s="327"/>
      <c r="H202" s="328"/>
    </row>
    <row r="203" spans="1:8" x14ac:dyDescent="0.25">
      <c r="A203" s="129"/>
      <c r="B203" s="68"/>
      <c r="C203" s="74"/>
      <c r="D203" s="75"/>
      <c r="E203" s="75"/>
      <c r="F203" s="75"/>
      <c r="G203" s="68"/>
      <c r="H203" s="130"/>
    </row>
    <row r="204" spans="1:8" x14ac:dyDescent="0.25">
      <c r="A204" s="126" t="s">
        <v>256</v>
      </c>
      <c r="B204" s="76">
        <v>1</v>
      </c>
      <c r="C204" s="128" t="s">
        <v>104</v>
      </c>
      <c r="D204" s="329" t="s">
        <v>197</v>
      </c>
      <c r="E204" s="329"/>
      <c r="F204" s="329"/>
      <c r="G204" s="329"/>
      <c r="H204" s="330"/>
    </row>
    <row r="205" spans="1:8" x14ac:dyDescent="0.25">
      <c r="A205" s="129"/>
      <c r="B205" s="68"/>
      <c r="C205" s="74"/>
      <c r="D205" s="73" t="s">
        <v>159</v>
      </c>
      <c r="E205" s="75"/>
      <c r="F205" s="75"/>
      <c r="G205" s="68"/>
      <c r="H205" s="133"/>
    </row>
    <row r="206" spans="1:8" x14ac:dyDescent="0.25">
      <c r="A206" s="129"/>
      <c r="B206" s="68">
        <v>1.05</v>
      </c>
      <c r="C206" s="74" t="s">
        <v>161</v>
      </c>
      <c r="D206" s="75" t="s">
        <v>198</v>
      </c>
      <c r="E206" s="75"/>
      <c r="F206" s="75"/>
      <c r="G206" s="68">
        <v>9240</v>
      </c>
      <c r="H206" s="132">
        <f>G206*B206</f>
        <v>9702</v>
      </c>
    </row>
    <row r="207" spans="1:8" x14ac:dyDescent="0.25">
      <c r="A207" s="129"/>
      <c r="B207" s="68">
        <v>0.15</v>
      </c>
      <c r="C207" s="74" t="s">
        <v>161</v>
      </c>
      <c r="D207" s="75" t="s">
        <v>199</v>
      </c>
      <c r="E207" s="75"/>
      <c r="F207" s="75"/>
      <c r="G207" s="68">
        <v>19250</v>
      </c>
      <c r="H207" s="132">
        <f>G207*B207</f>
        <v>2887.5</v>
      </c>
    </row>
    <row r="208" spans="1:8" x14ac:dyDescent="0.25">
      <c r="A208" s="129"/>
      <c r="B208" s="68"/>
      <c r="C208" s="74"/>
      <c r="D208" s="75"/>
      <c r="E208" s="75"/>
      <c r="F208" s="75"/>
      <c r="G208" s="68"/>
      <c r="H208" s="130">
        <f>H207+H206</f>
        <v>12589.5</v>
      </c>
    </row>
    <row r="209" spans="1:8" x14ac:dyDescent="0.25">
      <c r="A209" s="129"/>
      <c r="B209" s="68"/>
      <c r="C209" s="74"/>
      <c r="D209" s="73" t="s">
        <v>164</v>
      </c>
      <c r="E209" s="75"/>
      <c r="F209" s="75"/>
      <c r="G209" s="68"/>
      <c r="H209" s="133"/>
    </row>
    <row r="210" spans="1:8" x14ac:dyDescent="0.25">
      <c r="A210" s="129"/>
      <c r="B210" s="68">
        <v>7.0000000000000007E-2</v>
      </c>
      <c r="C210" s="74" t="s">
        <v>165</v>
      </c>
      <c r="D210" s="75" t="s">
        <v>167</v>
      </c>
      <c r="E210" s="75"/>
      <c r="F210" s="75"/>
      <c r="G210" s="68">
        <v>60000</v>
      </c>
      <c r="H210" s="132">
        <f>G210*B210</f>
        <v>4200</v>
      </c>
    </row>
    <row r="211" spans="1:8" x14ac:dyDescent="0.25">
      <c r="A211" s="129"/>
      <c r="B211" s="68">
        <v>7.0000000000000007E-2</v>
      </c>
      <c r="C211" s="74" t="s">
        <v>165</v>
      </c>
      <c r="D211" s="75" t="s">
        <v>200</v>
      </c>
      <c r="E211" s="75"/>
      <c r="F211" s="75"/>
      <c r="G211" s="68">
        <v>70000</v>
      </c>
      <c r="H211" s="132">
        <f>G211*B211</f>
        <v>4900.0000000000009</v>
      </c>
    </row>
    <row r="212" spans="1:8" x14ac:dyDescent="0.25">
      <c r="A212" s="129"/>
      <c r="B212" s="68">
        <v>7.0000000000000001E-3</v>
      </c>
      <c r="C212" s="74" t="s">
        <v>165</v>
      </c>
      <c r="D212" s="75" t="s">
        <v>168</v>
      </c>
      <c r="E212" s="75"/>
      <c r="F212" s="75"/>
      <c r="G212" s="68">
        <v>80000</v>
      </c>
      <c r="H212" s="132">
        <f>G212*B212</f>
        <v>560</v>
      </c>
    </row>
    <row r="213" spans="1:8" x14ac:dyDescent="0.25">
      <c r="A213" s="129"/>
      <c r="B213" s="68">
        <v>0.04</v>
      </c>
      <c r="C213" s="74" t="s">
        <v>165</v>
      </c>
      <c r="D213" s="75" t="s">
        <v>169</v>
      </c>
      <c r="E213" s="75"/>
      <c r="F213" s="75"/>
      <c r="G213" s="68">
        <v>85000</v>
      </c>
      <c r="H213" s="132">
        <f>G213*B213</f>
        <v>3400</v>
      </c>
    </row>
    <row r="214" spans="1:8" x14ac:dyDescent="0.25">
      <c r="A214" s="129"/>
      <c r="B214" s="68"/>
      <c r="C214" s="74"/>
      <c r="D214" s="75"/>
      <c r="E214" s="75"/>
      <c r="F214" s="75"/>
      <c r="G214" s="68"/>
      <c r="H214" s="132">
        <f>SUM(H210:H213)</f>
        <v>13060</v>
      </c>
    </row>
    <row r="215" spans="1:8" x14ac:dyDescent="0.25">
      <c r="A215" s="129"/>
      <c r="B215" s="68"/>
      <c r="C215" s="74"/>
      <c r="D215" s="75"/>
      <c r="E215" s="75"/>
      <c r="F215" s="75"/>
      <c r="G215" s="134" t="s">
        <v>67</v>
      </c>
      <c r="H215" s="135">
        <f>H214+H208</f>
        <v>25649.5</v>
      </c>
    </row>
    <row r="216" spans="1:8" x14ac:dyDescent="0.25">
      <c r="A216" s="129"/>
      <c r="B216" s="68"/>
      <c r="C216" s="74"/>
      <c r="D216" s="75"/>
      <c r="E216" s="75"/>
      <c r="F216" s="75"/>
      <c r="G216" s="134" t="s">
        <v>370</v>
      </c>
      <c r="H216" s="135">
        <f>H215*10%</f>
        <v>2564.9500000000003</v>
      </c>
    </row>
    <row r="217" spans="1:8" x14ac:dyDescent="0.25">
      <c r="A217" s="129"/>
      <c r="B217" s="68"/>
      <c r="C217" s="74"/>
      <c r="D217" s="75"/>
      <c r="E217" s="75"/>
      <c r="F217" s="75"/>
      <c r="G217" s="134" t="s">
        <v>371</v>
      </c>
      <c r="H217" s="135">
        <f>H215*2%</f>
        <v>512.99</v>
      </c>
    </row>
    <row r="218" spans="1:8" x14ac:dyDescent="0.25">
      <c r="A218" s="129"/>
      <c r="B218" s="68"/>
      <c r="C218" s="74"/>
      <c r="D218" s="75"/>
      <c r="E218" s="75"/>
      <c r="F218" s="75"/>
      <c r="G218" s="134" t="s">
        <v>372</v>
      </c>
      <c r="H218" s="135">
        <f>H215*10%</f>
        <v>2564.9500000000003</v>
      </c>
    </row>
    <row r="219" spans="1:8" x14ac:dyDescent="0.25">
      <c r="A219" s="129"/>
      <c r="B219" s="68"/>
      <c r="C219" s="74"/>
      <c r="D219" s="75"/>
      <c r="E219" s="75"/>
      <c r="F219" s="75"/>
      <c r="G219" s="134" t="s">
        <v>67</v>
      </c>
      <c r="H219" s="135">
        <f>SUM(H215:H218)</f>
        <v>31292.390000000003</v>
      </c>
    </row>
    <row r="220" spans="1:8" x14ac:dyDescent="0.25">
      <c r="A220" s="126" t="s">
        <v>257</v>
      </c>
      <c r="B220" s="76">
        <v>1</v>
      </c>
      <c r="C220" s="128" t="s">
        <v>104</v>
      </c>
      <c r="D220" s="329" t="s">
        <v>201</v>
      </c>
      <c r="E220" s="329"/>
      <c r="F220" s="329"/>
      <c r="G220" s="329"/>
      <c r="H220" s="330"/>
    </row>
    <row r="221" spans="1:8" x14ac:dyDescent="0.25">
      <c r="A221" s="129"/>
      <c r="B221" s="68"/>
      <c r="C221" s="74"/>
      <c r="D221" s="73" t="s">
        <v>159</v>
      </c>
      <c r="E221" s="75"/>
      <c r="F221" s="75"/>
      <c r="G221" s="68"/>
      <c r="H221" s="133"/>
    </row>
    <row r="222" spans="1:8" x14ac:dyDescent="0.25">
      <c r="A222" s="129"/>
      <c r="B222" s="68">
        <v>1.05</v>
      </c>
      <c r="C222" s="74" t="s">
        <v>161</v>
      </c>
      <c r="D222" s="75" t="s">
        <v>198</v>
      </c>
      <c r="E222" s="75"/>
      <c r="F222" s="75"/>
      <c r="G222" s="68">
        <v>9240</v>
      </c>
      <c r="H222" s="132">
        <f>G222*B222</f>
        <v>9702</v>
      </c>
    </row>
    <row r="223" spans="1:8" x14ac:dyDescent="0.25">
      <c r="A223" s="129"/>
      <c r="B223" s="68">
        <v>0.15</v>
      </c>
      <c r="C223" s="74" t="s">
        <v>161</v>
      </c>
      <c r="D223" s="75" t="s">
        <v>199</v>
      </c>
      <c r="E223" s="75"/>
      <c r="F223" s="75"/>
      <c r="G223" s="68">
        <v>19250</v>
      </c>
      <c r="H223" s="132">
        <f>G223*B223</f>
        <v>2887.5</v>
      </c>
    </row>
    <row r="224" spans="1:8" x14ac:dyDescent="0.25">
      <c r="A224" s="129"/>
      <c r="B224" s="68"/>
      <c r="C224" s="74"/>
      <c r="D224" s="75"/>
      <c r="E224" s="75"/>
      <c r="F224" s="75"/>
      <c r="G224" s="68"/>
      <c r="H224" s="130">
        <f>H223+H222</f>
        <v>12589.5</v>
      </c>
    </row>
    <row r="225" spans="1:8" x14ac:dyDescent="0.25">
      <c r="A225" s="129"/>
      <c r="B225" s="68"/>
      <c r="C225" s="74"/>
      <c r="D225" s="73" t="s">
        <v>164</v>
      </c>
      <c r="E225" s="75"/>
      <c r="F225" s="75"/>
      <c r="G225" s="68"/>
      <c r="H225" s="133"/>
    </row>
    <row r="226" spans="1:8" x14ac:dyDescent="0.25">
      <c r="A226" s="129"/>
      <c r="B226" s="68">
        <v>7.0000000000000007E-2</v>
      </c>
      <c r="C226" s="74" t="s">
        <v>165</v>
      </c>
      <c r="D226" s="75" t="s">
        <v>167</v>
      </c>
      <c r="E226" s="75"/>
      <c r="F226" s="75"/>
      <c r="G226" s="68">
        <v>60000</v>
      </c>
      <c r="H226" s="132">
        <f>G226*B226</f>
        <v>4200</v>
      </c>
    </row>
    <row r="227" spans="1:8" x14ac:dyDescent="0.25">
      <c r="A227" s="129"/>
      <c r="B227" s="68">
        <v>7.0000000000000007E-2</v>
      </c>
      <c r="C227" s="74" t="s">
        <v>165</v>
      </c>
      <c r="D227" s="75" t="s">
        <v>200</v>
      </c>
      <c r="E227" s="75"/>
      <c r="F227" s="75"/>
      <c r="G227" s="68">
        <v>70000</v>
      </c>
      <c r="H227" s="132">
        <f>G227*B227</f>
        <v>4900.0000000000009</v>
      </c>
    </row>
    <row r="228" spans="1:8" x14ac:dyDescent="0.25">
      <c r="A228" s="129"/>
      <c r="B228" s="68">
        <v>7.0000000000000001E-3</v>
      </c>
      <c r="C228" s="74" t="s">
        <v>165</v>
      </c>
      <c r="D228" s="75" t="s">
        <v>168</v>
      </c>
      <c r="E228" s="75"/>
      <c r="F228" s="75"/>
      <c r="G228" s="68">
        <v>80000</v>
      </c>
      <c r="H228" s="132">
        <f>G228*B228</f>
        <v>560</v>
      </c>
    </row>
    <row r="229" spans="1:8" x14ac:dyDescent="0.25">
      <c r="A229" s="129"/>
      <c r="B229" s="68">
        <v>4.0000000000000001E-3</v>
      </c>
      <c r="C229" s="74" t="s">
        <v>165</v>
      </c>
      <c r="D229" s="75" t="s">
        <v>169</v>
      </c>
      <c r="E229" s="75"/>
      <c r="F229" s="75"/>
      <c r="G229" s="68">
        <v>85000</v>
      </c>
      <c r="H229" s="132">
        <f>G229*B229</f>
        <v>340</v>
      </c>
    </row>
    <row r="230" spans="1:8" x14ac:dyDescent="0.25">
      <c r="A230" s="129"/>
      <c r="B230" s="68">
        <v>1</v>
      </c>
      <c r="C230" s="74" t="s">
        <v>202</v>
      </c>
      <c r="D230" s="75" t="s">
        <v>203</v>
      </c>
      <c r="E230" s="75"/>
      <c r="F230" s="75"/>
      <c r="G230" s="68">
        <v>5000</v>
      </c>
      <c r="H230" s="132">
        <f>G230*B230</f>
        <v>5000</v>
      </c>
    </row>
    <row r="231" spans="1:8" x14ac:dyDescent="0.25">
      <c r="A231" s="129"/>
      <c r="B231" s="68"/>
      <c r="C231" s="74"/>
      <c r="D231" s="75"/>
      <c r="E231" s="75"/>
      <c r="F231" s="75"/>
      <c r="G231" s="68"/>
      <c r="H231" s="132">
        <f>SUM(H226:H230)</f>
        <v>15000</v>
      </c>
    </row>
    <row r="232" spans="1:8" x14ac:dyDescent="0.25">
      <c r="A232" s="129"/>
      <c r="B232" s="68"/>
      <c r="C232" s="74"/>
      <c r="D232" s="75"/>
      <c r="E232" s="75"/>
      <c r="F232" s="75"/>
      <c r="G232" s="134" t="s">
        <v>67</v>
      </c>
      <c r="H232" s="135">
        <f>H231+H224</f>
        <v>27589.5</v>
      </c>
    </row>
    <row r="233" spans="1:8" x14ac:dyDescent="0.25">
      <c r="A233" s="129"/>
      <c r="B233" s="68"/>
      <c r="C233" s="74"/>
      <c r="D233" s="75"/>
      <c r="E233" s="75"/>
      <c r="F233" s="75"/>
      <c r="G233" s="134" t="s">
        <v>370</v>
      </c>
      <c r="H233" s="135">
        <f>H232*10%</f>
        <v>2758.9500000000003</v>
      </c>
    </row>
    <row r="234" spans="1:8" x14ac:dyDescent="0.25">
      <c r="A234" s="129"/>
      <c r="B234" s="68"/>
      <c r="C234" s="74"/>
      <c r="D234" s="75"/>
      <c r="E234" s="75"/>
      <c r="F234" s="75"/>
      <c r="G234" s="134" t="s">
        <v>371</v>
      </c>
      <c r="H234" s="135">
        <f>H232*2%</f>
        <v>551.79</v>
      </c>
    </row>
    <row r="235" spans="1:8" x14ac:dyDescent="0.25">
      <c r="A235" s="129"/>
      <c r="B235" s="68"/>
      <c r="C235" s="74"/>
      <c r="D235" s="75"/>
      <c r="E235" s="75"/>
      <c r="F235" s="75"/>
      <c r="G235" s="134" t="s">
        <v>372</v>
      </c>
      <c r="H235" s="135">
        <f>H232*10%</f>
        <v>2758.9500000000003</v>
      </c>
    </row>
    <row r="236" spans="1:8" x14ac:dyDescent="0.25">
      <c r="A236" s="129"/>
      <c r="B236" s="68"/>
      <c r="C236" s="74"/>
      <c r="D236" s="75"/>
      <c r="E236" s="75"/>
      <c r="F236" s="75"/>
      <c r="G236" s="134" t="s">
        <v>67</v>
      </c>
      <c r="H236" s="135">
        <f>SUM(H232:H235)</f>
        <v>33659.19</v>
      </c>
    </row>
    <row r="237" spans="1:8" x14ac:dyDescent="0.25">
      <c r="A237" s="126" t="s">
        <v>258</v>
      </c>
      <c r="B237" s="76">
        <v>1</v>
      </c>
      <c r="C237" s="128" t="s">
        <v>104</v>
      </c>
      <c r="D237" s="329" t="s">
        <v>204</v>
      </c>
      <c r="E237" s="329"/>
      <c r="F237" s="329"/>
      <c r="G237" s="329"/>
      <c r="H237" s="330"/>
    </row>
    <row r="238" spans="1:8" x14ac:dyDescent="0.25">
      <c r="A238" s="129"/>
      <c r="B238" s="68"/>
      <c r="C238" s="74"/>
      <c r="D238" s="73" t="s">
        <v>159</v>
      </c>
      <c r="E238" s="75"/>
      <c r="F238" s="75"/>
      <c r="G238" s="68"/>
      <c r="H238" s="133"/>
    </row>
    <row r="239" spans="1:8" x14ac:dyDescent="0.25">
      <c r="A239" s="129"/>
      <c r="B239" s="68">
        <v>1.02</v>
      </c>
      <c r="C239" s="74" t="s">
        <v>161</v>
      </c>
      <c r="D239" s="75" t="s">
        <v>205</v>
      </c>
      <c r="E239" s="75"/>
      <c r="F239" s="75"/>
      <c r="G239" s="68">
        <v>9323</v>
      </c>
      <c r="H239" s="132">
        <f>G239*B239</f>
        <v>9509.4600000000009</v>
      </c>
    </row>
    <row r="240" spans="1:8" x14ac:dyDescent="0.25">
      <c r="A240" s="129"/>
      <c r="B240" s="68">
        <v>0.05</v>
      </c>
      <c r="C240" s="74" t="s">
        <v>161</v>
      </c>
      <c r="D240" s="75" t="s">
        <v>199</v>
      </c>
      <c r="E240" s="75"/>
      <c r="F240" s="75"/>
      <c r="G240" s="68">
        <v>19250</v>
      </c>
      <c r="H240" s="132">
        <f>G240*B240</f>
        <v>962.5</v>
      </c>
    </row>
    <row r="241" spans="1:8" x14ac:dyDescent="0.25">
      <c r="A241" s="129"/>
      <c r="B241" s="68"/>
      <c r="C241" s="74"/>
      <c r="D241" s="75"/>
      <c r="E241" s="75"/>
      <c r="F241" s="75"/>
      <c r="G241" s="68"/>
      <c r="H241" s="132">
        <f>H240+H239</f>
        <v>10471.960000000001</v>
      </c>
    </row>
    <row r="242" spans="1:8" x14ac:dyDescent="0.25">
      <c r="A242" s="129"/>
      <c r="B242" s="68"/>
      <c r="C242" s="74"/>
      <c r="D242" s="73" t="s">
        <v>164</v>
      </c>
      <c r="E242" s="75"/>
      <c r="F242" s="75"/>
      <c r="G242" s="68"/>
      <c r="H242" s="133"/>
    </row>
    <row r="243" spans="1:8" x14ac:dyDescent="0.25">
      <c r="A243" s="129"/>
      <c r="B243" s="68">
        <v>2.5000000000000001E-2</v>
      </c>
      <c r="C243" s="74" t="s">
        <v>165</v>
      </c>
      <c r="D243" s="75" t="s">
        <v>167</v>
      </c>
      <c r="E243" s="75"/>
      <c r="F243" s="75"/>
      <c r="G243" s="68">
        <v>60000</v>
      </c>
      <c r="H243" s="132">
        <f>G243*B243</f>
        <v>1500</v>
      </c>
    </row>
    <row r="244" spans="1:8" x14ac:dyDescent="0.25">
      <c r="A244" s="129"/>
      <c r="B244" s="68">
        <v>0.25</v>
      </c>
      <c r="C244" s="74" t="s">
        <v>165</v>
      </c>
      <c r="D244" s="75" t="s">
        <v>200</v>
      </c>
      <c r="E244" s="75"/>
      <c r="F244" s="75"/>
      <c r="G244" s="68">
        <v>70000</v>
      </c>
      <c r="H244" s="132">
        <f>G244*B244</f>
        <v>17500</v>
      </c>
    </row>
    <row r="245" spans="1:8" x14ac:dyDescent="0.25">
      <c r="A245" s="129"/>
      <c r="B245" s="68">
        <v>2.5000000000000001E-2</v>
      </c>
      <c r="C245" s="74" t="s">
        <v>165</v>
      </c>
      <c r="D245" s="75" t="s">
        <v>168</v>
      </c>
      <c r="E245" s="75"/>
      <c r="F245" s="75"/>
      <c r="G245" s="68">
        <v>80000</v>
      </c>
      <c r="H245" s="132">
        <f>G245*B245</f>
        <v>2000</v>
      </c>
    </row>
    <row r="246" spans="1:8" x14ac:dyDescent="0.25">
      <c r="A246" s="129"/>
      <c r="B246" s="68">
        <v>0.01</v>
      </c>
      <c r="C246" s="74" t="s">
        <v>165</v>
      </c>
      <c r="D246" s="75" t="s">
        <v>169</v>
      </c>
      <c r="E246" s="75"/>
      <c r="F246" s="75"/>
      <c r="G246" s="68">
        <v>85000</v>
      </c>
      <c r="H246" s="132">
        <f>G246*B246</f>
        <v>850</v>
      </c>
    </row>
    <row r="247" spans="1:8" x14ac:dyDescent="0.25">
      <c r="A247" s="129"/>
      <c r="B247" s="68"/>
      <c r="C247" s="74"/>
      <c r="D247" s="75"/>
      <c r="E247" s="75"/>
      <c r="F247" s="75"/>
      <c r="G247" s="68"/>
      <c r="H247" s="130">
        <f>SUM(H243:H246)</f>
        <v>21850</v>
      </c>
    </row>
    <row r="248" spans="1:8" x14ac:dyDescent="0.25">
      <c r="A248" s="129"/>
      <c r="B248" s="68"/>
      <c r="C248" s="74"/>
      <c r="D248" s="75"/>
      <c r="E248" s="75"/>
      <c r="F248" s="75"/>
      <c r="G248" s="134" t="s">
        <v>67</v>
      </c>
      <c r="H248" s="135">
        <f>H247+H241</f>
        <v>32321.96</v>
      </c>
    </row>
    <row r="249" spans="1:8" x14ac:dyDescent="0.25">
      <c r="A249" s="129"/>
      <c r="B249" s="68"/>
      <c r="C249" s="74"/>
      <c r="D249" s="75"/>
      <c r="E249" s="75"/>
      <c r="F249" s="75"/>
      <c r="G249" s="134" t="s">
        <v>370</v>
      </c>
      <c r="H249" s="135">
        <f>H248*10%</f>
        <v>3232.1959999999999</v>
      </c>
    </row>
    <row r="250" spans="1:8" x14ac:dyDescent="0.25">
      <c r="A250" s="129"/>
      <c r="B250" s="68"/>
      <c r="C250" s="74"/>
      <c r="D250" s="75"/>
      <c r="E250" s="75"/>
      <c r="F250" s="75"/>
      <c r="G250" s="134" t="s">
        <v>371</v>
      </c>
      <c r="H250" s="135">
        <f>H248*2%</f>
        <v>646.43920000000003</v>
      </c>
    </row>
    <row r="251" spans="1:8" x14ac:dyDescent="0.25">
      <c r="A251" s="129"/>
      <c r="B251" s="68"/>
      <c r="C251" s="74"/>
      <c r="D251" s="75"/>
      <c r="E251" s="75"/>
      <c r="F251" s="75"/>
      <c r="G251" s="134" t="s">
        <v>372</v>
      </c>
      <c r="H251" s="135">
        <f>H248*10%</f>
        <v>3232.1959999999999</v>
      </c>
    </row>
    <row r="252" spans="1:8" x14ac:dyDescent="0.25">
      <c r="A252" s="129"/>
      <c r="B252" s="68"/>
      <c r="C252" s="74"/>
      <c r="D252" s="75"/>
      <c r="E252" s="75"/>
      <c r="F252" s="75"/>
      <c r="G252" s="134" t="s">
        <v>67</v>
      </c>
      <c r="H252" s="135">
        <f>SUM(H248:H251)</f>
        <v>39432.791200000007</v>
      </c>
    </row>
    <row r="253" spans="1:8" x14ac:dyDescent="0.25">
      <c r="A253" s="326" t="s">
        <v>276</v>
      </c>
      <c r="B253" s="327"/>
      <c r="C253" s="327"/>
      <c r="D253" s="327"/>
      <c r="E253" s="327"/>
      <c r="F253" s="327"/>
      <c r="G253" s="327"/>
      <c r="H253" s="328"/>
    </row>
    <row r="254" spans="1:8" x14ac:dyDescent="0.25">
      <c r="A254" s="126" t="s">
        <v>256</v>
      </c>
      <c r="B254" s="76">
        <v>1</v>
      </c>
      <c r="C254" s="128" t="s">
        <v>12</v>
      </c>
      <c r="D254" s="329" t="s">
        <v>206</v>
      </c>
      <c r="E254" s="329"/>
      <c r="F254" s="329"/>
      <c r="G254" s="329"/>
      <c r="H254" s="330"/>
    </row>
    <row r="255" spans="1:8" x14ac:dyDescent="0.25">
      <c r="A255" s="129"/>
      <c r="B255" s="68"/>
      <c r="C255" s="74"/>
      <c r="D255" s="73" t="s">
        <v>207</v>
      </c>
      <c r="E255" s="75"/>
      <c r="F255" s="75"/>
      <c r="G255" s="68"/>
      <c r="H255" s="133"/>
    </row>
    <row r="256" spans="1:8" x14ac:dyDescent="0.25">
      <c r="A256" s="129"/>
      <c r="B256" s="68">
        <v>0.04</v>
      </c>
      <c r="C256" s="74" t="s">
        <v>20</v>
      </c>
      <c r="D256" s="75" t="s">
        <v>208</v>
      </c>
      <c r="E256" s="75"/>
      <c r="F256" s="75"/>
      <c r="G256" s="68">
        <v>2012500</v>
      </c>
      <c r="H256" s="132">
        <f>G256+B256</f>
        <v>2012500.04</v>
      </c>
    </row>
    <row r="257" spans="1:8" x14ac:dyDescent="0.25">
      <c r="A257" s="129"/>
      <c r="B257" s="68">
        <v>0.3</v>
      </c>
      <c r="C257" s="74" t="s">
        <v>161</v>
      </c>
      <c r="D257" s="75" t="s">
        <v>209</v>
      </c>
      <c r="E257" s="75"/>
      <c r="F257" s="75"/>
      <c r="G257" s="68">
        <v>18400</v>
      </c>
      <c r="H257" s="132">
        <f>G257+B257</f>
        <v>18400.3</v>
      </c>
    </row>
    <row r="258" spans="1:8" x14ac:dyDescent="0.25">
      <c r="A258" s="129"/>
      <c r="B258" s="68">
        <v>0.1</v>
      </c>
      <c r="C258" s="74" t="s">
        <v>210</v>
      </c>
      <c r="D258" s="75" t="s">
        <v>211</v>
      </c>
      <c r="E258" s="75"/>
      <c r="F258" s="75"/>
      <c r="G258" s="68">
        <v>11500</v>
      </c>
      <c r="H258" s="132">
        <f>G258+B258</f>
        <v>11500.1</v>
      </c>
    </row>
    <row r="259" spans="1:8" x14ac:dyDescent="0.25">
      <c r="A259" s="129"/>
      <c r="B259" s="68"/>
      <c r="C259" s="74"/>
      <c r="D259" s="75"/>
      <c r="E259" s="75"/>
      <c r="F259" s="75"/>
      <c r="G259" s="68"/>
      <c r="H259" s="130">
        <f>SUM(H256:H258)</f>
        <v>2042400.4400000002</v>
      </c>
    </row>
    <row r="260" spans="1:8" x14ac:dyDescent="0.25">
      <c r="A260" s="129"/>
      <c r="B260" s="68"/>
      <c r="C260" s="74"/>
      <c r="D260" s="73" t="s">
        <v>164</v>
      </c>
      <c r="E260" s="75"/>
      <c r="F260" s="75"/>
      <c r="G260" s="68"/>
      <c r="H260" s="133"/>
    </row>
    <row r="261" spans="1:8" x14ac:dyDescent="0.25">
      <c r="A261" s="129"/>
      <c r="B261" s="68">
        <v>0.52</v>
      </c>
      <c r="C261" s="74" t="s">
        <v>165</v>
      </c>
      <c r="D261" s="75" t="s">
        <v>167</v>
      </c>
      <c r="E261" s="75"/>
      <c r="F261" s="75"/>
      <c r="G261" s="68">
        <v>60000</v>
      </c>
      <c r="H261" s="132">
        <f>G261+B261</f>
        <v>60000.52</v>
      </c>
    </row>
    <row r="262" spans="1:8" x14ac:dyDescent="0.25">
      <c r="A262" s="129"/>
      <c r="B262" s="68">
        <v>0.26</v>
      </c>
      <c r="C262" s="74" t="s">
        <v>165</v>
      </c>
      <c r="D262" s="75" t="s">
        <v>166</v>
      </c>
      <c r="E262" s="75"/>
      <c r="F262" s="75"/>
      <c r="G262" s="68">
        <v>70000</v>
      </c>
      <c r="H262" s="132">
        <f>G262+B262</f>
        <v>70000.259999999995</v>
      </c>
    </row>
    <row r="263" spans="1:8" x14ac:dyDescent="0.25">
      <c r="A263" s="129"/>
      <c r="B263" s="68">
        <v>2.5999999999999999E-2</v>
      </c>
      <c r="C263" s="74" t="s">
        <v>165</v>
      </c>
      <c r="D263" s="75" t="s">
        <v>168</v>
      </c>
      <c r="E263" s="75"/>
      <c r="F263" s="75"/>
      <c r="G263" s="68">
        <v>80000</v>
      </c>
      <c r="H263" s="132">
        <f>G263+B263</f>
        <v>80000.025999999998</v>
      </c>
    </row>
    <row r="264" spans="1:8" x14ac:dyDescent="0.25">
      <c r="A264" s="126"/>
      <c r="B264" s="68">
        <v>2.5999999999999999E-2</v>
      </c>
      <c r="C264" s="74" t="s">
        <v>165</v>
      </c>
      <c r="D264" s="75" t="s">
        <v>169</v>
      </c>
      <c r="E264" s="75"/>
      <c r="F264" s="75"/>
      <c r="G264" s="68">
        <v>85000</v>
      </c>
      <c r="H264" s="132">
        <f>G264+B264</f>
        <v>85000.025999999998</v>
      </c>
    </row>
    <row r="265" spans="1:8" x14ac:dyDescent="0.25">
      <c r="A265" s="129"/>
      <c r="B265" s="68"/>
      <c r="C265" s="74"/>
      <c r="D265" s="75"/>
      <c r="E265" s="75"/>
      <c r="F265" s="75"/>
      <c r="G265" s="68"/>
      <c r="H265" s="132">
        <f>SUM(H261:H264)</f>
        <v>295000.83199999999</v>
      </c>
    </row>
    <row r="266" spans="1:8" x14ac:dyDescent="0.25">
      <c r="A266" s="129"/>
      <c r="B266" s="68"/>
      <c r="C266" s="74"/>
      <c r="D266" s="75"/>
      <c r="E266" s="75"/>
      <c r="F266" s="75"/>
      <c r="G266" s="134" t="s">
        <v>67</v>
      </c>
      <c r="H266" s="135">
        <f>H265+H259</f>
        <v>2337401.2720000003</v>
      </c>
    </row>
    <row r="267" spans="1:8" x14ac:dyDescent="0.25">
      <c r="A267" s="129"/>
      <c r="B267" s="68"/>
      <c r="C267" s="74"/>
      <c r="D267" s="75"/>
      <c r="E267" s="75"/>
      <c r="F267" s="75"/>
      <c r="G267" s="134" t="s">
        <v>370</v>
      </c>
      <c r="H267" s="135">
        <f>H266*10%</f>
        <v>233740.12720000005</v>
      </c>
    </row>
    <row r="268" spans="1:8" x14ac:dyDescent="0.25">
      <c r="A268" s="129"/>
      <c r="B268" s="68"/>
      <c r="C268" s="74"/>
      <c r="D268" s="75"/>
      <c r="E268" s="75"/>
      <c r="F268" s="75"/>
      <c r="G268" s="134" t="s">
        <v>371</v>
      </c>
      <c r="H268" s="135">
        <f>H266*2%</f>
        <v>46748.025440000005</v>
      </c>
    </row>
    <row r="269" spans="1:8" x14ac:dyDescent="0.25">
      <c r="A269" s="129"/>
      <c r="B269" s="68"/>
      <c r="C269" s="74"/>
      <c r="D269" s="75"/>
      <c r="E269" s="75"/>
      <c r="F269" s="75"/>
      <c r="G269" s="134" t="s">
        <v>372</v>
      </c>
      <c r="H269" s="135">
        <f>H266*10%</f>
        <v>233740.12720000005</v>
      </c>
    </row>
    <row r="270" spans="1:8" x14ac:dyDescent="0.25">
      <c r="A270" s="129"/>
      <c r="B270" s="68"/>
      <c r="C270" s="74"/>
      <c r="D270" s="75"/>
      <c r="E270" s="75"/>
      <c r="F270" s="75"/>
      <c r="G270" s="134" t="s">
        <v>67</v>
      </c>
      <c r="H270" s="135">
        <f>SUM(H266:H269)</f>
        <v>2851629.5518400003</v>
      </c>
    </row>
    <row r="271" spans="1:8" x14ac:dyDescent="0.25">
      <c r="A271" s="126" t="s">
        <v>257</v>
      </c>
      <c r="B271" s="76">
        <v>1</v>
      </c>
      <c r="C271" s="128" t="s">
        <v>12</v>
      </c>
      <c r="D271" s="329" t="s">
        <v>212</v>
      </c>
      <c r="E271" s="329"/>
      <c r="F271" s="329"/>
      <c r="G271" s="329"/>
      <c r="H271" s="330"/>
    </row>
    <row r="272" spans="1:8" x14ac:dyDescent="0.25">
      <c r="A272" s="129"/>
      <c r="B272" s="68"/>
      <c r="C272" s="74"/>
      <c r="D272" s="73" t="s">
        <v>207</v>
      </c>
      <c r="E272" s="75"/>
      <c r="F272" s="75"/>
      <c r="G272" s="68"/>
      <c r="H272" s="133"/>
    </row>
    <row r="273" spans="1:8" x14ac:dyDescent="0.25">
      <c r="A273" s="129"/>
      <c r="B273" s="68">
        <v>4.4999999999999998E-2</v>
      </c>
      <c r="C273" s="74" t="s">
        <v>20</v>
      </c>
      <c r="D273" s="75" t="s">
        <v>213</v>
      </c>
      <c r="E273" s="75"/>
      <c r="F273" s="75"/>
      <c r="G273" s="68">
        <v>2012500</v>
      </c>
      <c r="H273" s="132">
        <f>G273*B273</f>
        <v>90562.5</v>
      </c>
    </row>
    <row r="274" spans="1:8" x14ac:dyDescent="0.25">
      <c r="A274" s="129"/>
      <c r="B274" s="68">
        <v>0.3</v>
      </c>
      <c r="C274" s="74" t="s">
        <v>161</v>
      </c>
      <c r="D274" s="75" t="s">
        <v>209</v>
      </c>
      <c r="E274" s="75"/>
      <c r="F274" s="75"/>
      <c r="G274" s="68">
        <v>18400</v>
      </c>
      <c r="H274" s="132">
        <f>G274*B274</f>
        <v>5520</v>
      </c>
    </row>
    <row r="275" spans="1:8" x14ac:dyDescent="0.25">
      <c r="A275" s="129"/>
      <c r="B275" s="68">
        <v>0.1</v>
      </c>
      <c r="C275" s="74" t="s">
        <v>210</v>
      </c>
      <c r="D275" s="75" t="s">
        <v>211</v>
      </c>
      <c r="E275" s="75"/>
      <c r="F275" s="75"/>
      <c r="G275" s="68">
        <v>11500</v>
      </c>
      <c r="H275" s="132">
        <f>G275*B275</f>
        <v>1150</v>
      </c>
    </row>
    <row r="276" spans="1:8" x14ac:dyDescent="0.25">
      <c r="A276" s="129"/>
      <c r="B276" s="68"/>
      <c r="C276" s="74"/>
      <c r="D276" s="75"/>
      <c r="E276" s="75"/>
      <c r="F276" s="75"/>
      <c r="G276" s="68"/>
      <c r="H276" s="130">
        <f>H275+H274+H273</f>
        <v>97232.5</v>
      </c>
    </row>
    <row r="277" spans="1:8" x14ac:dyDescent="0.25">
      <c r="A277" s="129"/>
      <c r="B277" s="68"/>
      <c r="C277" s="74"/>
      <c r="D277" s="73" t="s">
        <v>164</v>
      </c>
      <c r="E277" s="75"/>
      <c r="F277" s="75"/>
      <c r="G277" s="68"/>
      <c r="H277" s="133"/>
    </row>
    <row r="278" spans="1:8" x14ac:dyDescent="0.25">
      <c r="A278" s="129"/>
      <c r="B278" s="68">
        <v>0.52</v>
      </c>
      <c r="C278" s="74" t="s">
        <v>165</v>
      </c>
      <c r="D278" s="75" t="s">
        <v>167</v>
      </c>
      <c r="E278" s="75"/>
      <c r="F278" s="75"/>
      <c r="G278" s="68">
        <v>60000</v>
      </c>
      <c r="H278" s="132">
        <v>31200</v>
      </c>
    </row>
    <row r="279" spans="1:8" x14ac:dyDescent="0.25">
      <c r="A279" s="129"/>
      <c r="B279" s="68">
        <v>0.26</v>
      </c>
      <c r="C279" s="74" t="s">
        <v>165</v>
      </c>
      <c r="D279" s="75" t="s">
        <v>166</v>
      </c>
      <c r="E279" s="75"/>
      <c r="F279" s="75"/>
      <c r="G279" s="68">
        <v>70000</v>
      </c>
      <c r="H279" s="132">
        <v>18200</v>
      </c>
    </row>
    <row r="280" spans="1:8" x14ac:dyDescent="0.25">
      <c r="A280" s="129"/>
      <c r="B280" s="68">
        <v>2.5999999999999999E-2</v>
      </c>
      <c r="C280" s="74" t="s">
        <v>165</v>
      </c>
      <c r="D280" s="75" t="s">
        <v>168</v>
      </c>
      <c r="E280" s="75"/>
      <c r="F280" s="75"/>
      <c r="G280" s="68">
        <v>80000</v>
      </c>
      <c r="H280" s="132">
        <v>2080</v>
      </c>
    </row>
    <row r="281" spans="1:8" x14ac:dyDescent="0.25">
      <c r="A281" s="129"/>
      <c r="B281" s="68">
        <v>2.5999999999999999E-2</v>
      </c>
      <c r="C281" s="74" t="s">
        <v>165</v>
      </c>
      <c r="D281" s="75" t="s">
        <v>169</v>
      </c>
      <c r="E281" s="75"/>
      <c r="F281" s="75"/>
      <c r="G281" s="68">
        <v>85000</v>
      </c>
      <c r="H281" s="132">
        <v>2210</v>
      </c>
    </row>
    <row r="282" spans="1:8" x14ac:dyDescent="0.25">
      <c r="A282" s="129"/>
      <c r="B282" s="68"/>
      <c r="C282" s="74"/>
      <c r="D282" s="75"/>
      <c r="E282" s="75"/>
      <c r="F282" s="75"/>
      <c r="G282" s="68"/>
      <c r="H282" s="132">
        <f>SUM(H278:H281)</f>
        <v>53690</v>
      </c>
    </row>
    <row r="283" spans="1:8" x14ac:dyDescent="0.25">
      <c r="A283" s="129"/>
      <c r="B283" s="68"/>
      <c r="C283" s="74"/>
      <c r="D283" s="75"/>
      <c r="E283" s="75"/>
      <c r="F283" s="75"/>
      <c r="G283" s="134" t="s">
        <v>67</v>
      </c>
      <c r="H283" s="135">
        <f>H282+H276</f>
        <v>150922.5</v>
      </c>
    </row>
    <row r="284" spans="1:8" x14ac:dyDescent="0.25">
      <c r="A284" s="129"/>
      <c r="B284" s="68"/>
      <c r="C284" s="74"/>
      <c r="D284" s="75"/>
      <c r="E284" s="75"/>
      <c r="F284" s="75"/>
      <c r="G284" s="134" t="s">
        <v>370</v>
      </c>
      <c r="H284" s="135">
        <f>H283*10%</f>
        <v>15092.25</v>
      </c>
    </row>
    <row r="285" spans="1:8" x14ac:dyDescent="0.25">
      <c r="A285" s="129"/>
      <c r="B285" s="68"/>
      <c r="C285" s="74"/>
      <c r="D285" s="75"/>
      <c r="E285" s="75"/>
      <c r="F285" s="75"/>
      <c r="G285" s="134" t="s">
        <v>371</v>
      </c>
      <c r="H285" s="135">
        <f>H283*2%</f>
        <v>3018.4500000000003</v>
      </c>
    </row>
    <row r="286" spans="1:8" x14ac:dyDescent="0.25">
      <c r="A286" s="129"/>
      <c r="B286" s="68"/>
      <c r="C286" s="74"/>
      <c r="D286" s="75"/>
      <c r="E286" s="75"/>
      <c r="F286" s="75"/>
      <c r="G286" s="134" t="s">
        <v>372</v>
      </c>
      <c r="H286" s="135">
        <f>H283*10%</f>
        <v>15092.25</v>
      </c>
    </row>
    <row r="287" spans="1:8" x14ac:dyDescent="0.25">
      <c r="A287" s="129"/>
      <c r="B287" s="68"/>
      <c r="C287" s="74"/>
      <c r="D287" s="75"/>
      <c r="E287" s="75"/>
      <c r="F287" s="75"/>
      <c r="G287" s="134" t="s">
        <v>67</v>
      </c>
      <c r="H287" s="135">
        <f>SUM(H283:H286)</f>
        <v>184125.45</v>
      </c>
    </row>
    <row r="288" spans="1:8" x14ac:dyDescent="0.25">
      <c r="A288" s="126" t="s">
        <v>258</v>
      </c>
      <c r="B288" s="76">
        <v>1</v>
      </c>
      <c r="C288" s="128" t="s">
        <v>12</v>
      </c>
      <c r="D288" s="321" t="s">
        <v>214</v>
      </c>
      <c r="E288" s="321"/>
      <c r="F288" s="321"/>
      <c r="G288" s="321"/>
      <c r="H288" s="322"/>
    </row>
    <row r="289" spans="1:8" x14ac:dyDescent="0.25">
      <c r="A289" s="129"/>
      <c r="B289" s="68"/>
      <c r="C289" s="74"/>
      <c r="D289" s="73" t="s">
        <v>207</v>
      </c>
      <c r="E289" s="75"/>
      <c r="F289" s="75"/>
      <c r="G289" s="68"/>
      <c r="H289" s="133"/>
    </row>
    <row r="290" spans="1:8" x14ac:dyDescent="0.25">
      <c r="A290" s="129"/>
      <c r="B290" s="68">
        <v>0.04</v>
      </c>
      <c r="C290" s="74" t="s">
        <v>20</v>
      </c>
      <c r="D290" s="75" t="s">
        <v>213</v>
      </c>
      <c r="E290" s="75"/>
      <c r="F290" s="75"/>
      <c r="G290" s="68">
        <v>2012500</v>
      </c>
      <c r="H290" s="132">
        <v>80500</v>
      </c>
    </row>
    <row r="291" spans="1:8" x14ac:dyDescent="0.25">
      <c r="A291" s="129"/>
      <c r="B291" s="68">
        <v>0.4</v>
      </c>
      <c r="C291" s="74" t="s">
        <v>161</v>
      </c>
      <c r="D291" s="75" t="s">
        <v>209</v>
      </c>
      <c r="E291" s="75"/>
      <c r="F291" s="75"/>
      <c r="G291" s="68">
        <v>18400</v>
      </c>
      <c r="H291" s="132">
        <v>7360</v>
      </c>
    </row>
    <row r="292" spans="1:8" x14ac:dyDescent="0.25">
      <c r="A292" s="129"/>
      <c r="B292" s="68">
        <v>0.2</v>
      </c>
      <c r="C292" s="74" t="s">
        <v>210</v>
      </c>
      <c r="D292" s="75" t="s">
        <v>211</v>
      </c>
      <c r="E292" s="75"/>
      <c r="F292" s="75"/>
      <c r="G292" s="68">
        <v>11500</v>
      </c>
      <c r="H292" s="132">
        <v>2300</v>
      </c>
    </row>
    <row r="293" spans="1:8" x14ac:dyDescent="0.25">
      <c r="A293" s="129"/>
      <c r="B293" s="68">
        <v>1.4999999999999999E-2</v>
      </c>
      <c r="C293" s="74" t="s">
        <v>20</v>
      </c>
      <c r="D293" s="75" t="s">
        <v>215</v>
      </c>
      <c r="E293" s="75"/>
      <c r="F293" s="75"/>
      <c r="G293" s="68">
        <v>2012500</v>
      </c>
      <c r="H293" s="132">
        <v>30187.5</v>
      </c>
    </row>
    <row r="294" spans="1:8" x14ac:dyDescent="0.25">
      <c r="A294" s="129"/>
      <c r="B294" s="68">
        <v>0.35</v>
      </c>
      <c r="C294" s="74" t="s">
        <v>216</v>
      </c>
      <c r="D294" s="75" t="s">
        <v>217</v>
      </c>
      <c r="E294" s="75"/>
      <c r="F294" s="75"/>
      <c r="G294" s="68">
        <v>143750</v>
      </c>
      <c r="H294" s="132">
        <v>50312.5</v>
      </c>
    </row>
    <row r="295" spans="1:8" x14ac:dyDescent="0.25">
      <c r="A295" s="129"/>
      <c r="B295" s="68">
        <v>2</v>
      </c>
      <c r="C295" s="74" t="s">
        <v>218</v>
      </c>
      <c r="D295" s="75" t="s">
        <v>219</v>
      </c>
      <c r="E295" s="75"/>
      <c r="F295" s="75"/>
      <c r="G295" s="68">
        <v>17250</v>
      </c>
      <c r="H295" s="132">
        <v>34500</v>
      </c>
    </row>
    <row r="296" spans="1:8" x14ac:dyDescent="0.25">
      <c r="A296" s="129"/>
      <c r="B296" s="68"/>
      <c r="C296" s="74"/>
      <c r="D296" s="75"/>
      <c r="E296" s="75"/>
      <c r="F296" s="75"/>
      <c r="G296" s="68"/>
      <c r="H296" s="130">
        <f>SUM(H290:H295)</f>
        <v>205160</v>
      </c>
    </row>
    <row r="297" spans="1:8" x14ac:dyDescent="0.25">
      <c r="A297" s="129"/>
      <c r="B297" s="68"/>
      <c r="C297" s="74"/>
      <c r="D297" s="73" t="s">
        <v>164</v>
      </c>
      <c r="E297" s="75"/>
      <c r="F297" s="75"/>
      <c r="G297" s="68"/>
      <c r="H297" s="133"/>
    </row>
    <row r="298" spans="1:8" x14ac:dyDescent="0.25">
      <c r="A298" s="129"/>
      <c r="B298" s="68">
        <v>0.66</v>
      </c>
      <c r="C298" s="74" t="s">
        <v>165</v>
      </c>
      <c r="D298" s="75" t="s">
        <v>167</v>
      </c>
      <c r="E298" s="75"/>
      <c r="F298" s="75"/>
      <c r="G298" s="68">
        <v>60000</v>
      </c>
      <c r="H298" s="132">
        <v>39600</v>
      </c>
    </row>
    <row r="299" spans="1:8" x14ac:dyDescent="0.25">
      <c r="A299" s="129"/>
      <c r="B299" s="68">
        <v>0.33</v>
      </c>
      <c r="C299" s="74" t="s">
        <v>165</v>
      </c>
      <c r="D299" s="75" t="s">
        <v>166</v>
      </c>
      <c r="E299" s="75"/>
      <c r="F299" s="75"/>
      <c r="G299" s="68">
        <v>70000</v>
      </c>
      <c r="H299" s="132">
        <v>23100</v>
      </c>
    </row>
    <row r="300" spans="1:8" x14ac:dyDescent="0.25">
      <c r="A300" s="129"/>
      <c r="B300" s="68">
        <v>3.3000000000000002E-2</v>
      </c>
      <c r="C300" s="74" t="s">
        <v>165</v>
      </c>
      <c r="D300" s="75" t="s">
        <v>168</v>
      </c>
      <c r="E300" s="75"/>
      <c r="F300" s="75"/>
      <c r="G300" s="68">
        <v>80000</v>
      </c>
      <c r="H300" s="132">
        <v>2640</v>
      </c>
    </row>
    <row r="301" spans="1:8" x14ac:dyDescent="0.25">
      <c r="A301" s="129"/>
      <c r="B301" s="68">
        <v>3.3000000000000002E-2</v>
      </c>
      <c r="C301" s="74" t="s">
        <v>165</v>
      </c>
      <c r="D301" s="75" t="s">
        <v>169</v>
      </c>
      <c r="E301" s="75"/>
      <c r="F301" s="75"/>
      <c r="G301" s="68">
        <v>85000</v>
      </c>
      <c r="H301" s="132">
        <v>2805</v>
      </c>
    </row>
    <row r="302" spans="1:8" x14ac:dyDescent="0.25">
      <c r="A302" s="129"/>
      <c r="B302" s="68"/>
      <c r="C302" s="74"/>
      <c r="D302" s="75"/>
      <c r="E302" s="75"/>
      <c r="F302" s="75"/>
      <c r="G302" s="68"/>
      <c r="H302" s="132">
        <f>SUM(H298:H301)</f>
        <v>68145</v>
      </c>
    </row>
    <row r="303" spans="1:8" x14ac:dyDescent="0.25">
      <c r="A303" s="129"/>
      <c r="B303" s="68"/>
      <c r="C303" s="74"/>
      <c r="D303" s="75"/>
      <c r="E303" s="75"/>
      <c r="F303" s="75"/>
      <c r="G303" s="134" t="s">
        <v>67</v>
      </c>
      <c r="H303" s="135">
        <f>H302+H296</f>
        <v>273305</v>
      </c>
    </row>
    <row r="304" spans="1:8" x14ac:dyDescent="0.25">
      <c r="A304" s="129"/>
      <c r="B304" s="68"/>
      <c r="C304" s="74"/>
      <c r="D304" s="75"/>
      <c r="E304" s="75"/>
      <c r="F304" s="75"/>
      <c r="G304" s="134" t="s">
        <v>370</v>
      </c>
      <c r="H304" s="135">
        <f>H303*10%</f>
        <v>27330.5</v>
      </c>
    </row>
    <row r="305" spans="1:8" x14ac:dyDescent="0.25">
      <c r="A305" s="129"/>
      <c r="B305" s="68"/>
      <c r="C305" s="74"/>
      <c r="D305" s="75"/>
      <c r="E305" s="75"/>
      <c r="F305" s="75"/>
      <c r="G305" s="134" t="s">
        <v>371</v>
      </c>
      <c r="H305" s="135">
        <f>H303*2%</f>
        <v>5466.1</v>
      </c>
    </row>
    <row r="306" spans="1:8" x14ac:dyDescent="0.25">
      <c r="A306" s="129"/>
      <c r="B306" s="68"/>
      <c r="C306" s="74"/>
      <c r="D306" s="75"/>
      <c r="E306" s="75"/>
      <c r="F306" s="75"/>
      <c r="G306" s="134" t="s">
        <v>372</v>
      </c>
      <c r="H306" s="135">
        <f>H303*10%</f>
        <v>27330.5</v>
      </c>
    </row>
    <row r="307" spans="1:8" x14ac:dyDescent="0.25">
      <c r="A307" s="129"/>
      <c r="B307" s="68"/>
      <c r="C307" s="74"/>
      <c r="D307" s="75"/>
      <c r="E307" s="75"/>
      <c r="F307" s="75"/>
      <c r="G307" s="134" t="s">
        <v>67</v>
      </c>
      <c r="H307" s="135">
        <f>SUM(H303:H306)</f>
        <v>333432.09999999998</v>
      </c>
    </row>
    <row r="308" spans="1:8" x14ac:dyDescent="0.25">
      <c r="A308" s="126" t="s">
        <v>259</v>
      </c>
      <c r="B308" s="76">
        <v>1</v>
      </c>
      <c r="C308" s="128" t="s">
        <v>12</v>
      </c>
      <c r="D308" s="329" t="s">
        <v>220</v>
      </c>
      <c r="E308" s="329"/>
      <c r="F308" s="329"/>
      <c r="G308" s="329"/>
      <c r="H308" s="330"/>
    </row>
    <row r="309" spans="1:8" x14ac:dyDescent="0.25">
      <c r="A309" s="129"/>
      <c r="B309" s="68"/>
      <c r="C309" s="74"/>
      <c r="D309" s="73" t="s">
        <v>207</v>
      </c>
      <c r="E309" s="75"/>
      <c r="F309" s="75"/>
      <c r="G309" s="68"/>
      <c r="H309" s="133"/>
    </row>
    <row r="310" spans="1:8" x14ac:dyDescent="0.25">
      <c r="A310" s="129"/>
      <c r="B310" s="68">
        <v>0.04</v>
      </c>
      <c r="C310" s="74" t="s">
        <v>20</v>
      </c>
      <c r="D310" s="75" t="s">
        <v>208</v>
      </c>
      <c r="E310" s="75"/>
      <c r="F310" s="75"/>
      <c r="G310" s="68">
        <v>2012500</v>
      </c>
      <c r="H310" s="132">
        <v>80500</v>
      </c>
    </row>
    <row r="311" spans="1:8" x14ac:dyDescent="0.25">
      <c r="A311" s="129"/>
      <c r="B311" s="68">
        <v>0.4</v>
      </c>
      <c r="C311" s="74" t="s">
        <v>161</v>
      </c>
      <c r="D311" s="75" t="s">
        <v>209</v>
      </c>
      <c r="E311" s="75"/>
      <c r="F311" s="75"/>
      <c r="G311" s="68">
        <v>18400</v>
      </c>
      <c r="H311" s="132">
        <v>7360</v>
      </c>
    </row>
    <row r="312" spans="1:8" x14ac:dyDescent="0.25">
      <c r="A312" s="129"/>
      <c r="B312" s="68">
        <v>0.2</v>
      </c>
      <c r="C312" s="74" t="s">
        <v>210</v>
      </c>
      <c r="D312" s="75" t="s">
        <v>211</v>
      </c>
      <c r="E312" s="75"/>
      <c r="F312" s="75"/>
      <c r="G312" s="68">
        <v>11500</v>
      </c>
      <c r="H312" s="132">
        <v>2300</v>
      </c>
    </row>
    <row r="313" spans="1:8" x14ac:dyDescent="0.25">
      <c r="A313" s="129"/>
      <c r="B313" s="68">
        <v>1.7999999999999999E-2</v>
      </c>
      <c r="C313" s="74" t="s">
        <v>20</v>
      </c>
      <c r="D313" s="75" t="s">
        <v>221</v>
      </c>
      <c r="E313" s="75"/>
      <c r="F313" s="75"/>
      <c r="G313" s="68">
        <v>2012500</v>
      </c>
      <c r="H313" s="132">
        <v>36225</v>
      </c>
    </row>
    <row r="314" spans="1:8" x14ac:dyDescent="0.25">
      <c r="A314" s="129"/>
      <c r="B314" s="68">
        <v>0.35</v>
      </c>
      <c r="C314" s="74" t="s">
        <v>216</v>
      </c>
      <c r="D314" s="75" t="s">
        <v>217</v>
      </c>
      <c r="E314" s="75"/>
      <c r="F314" s="75"/>
      <c r="G314" s="68">
        <v>143750</v>
      </c>
      <c r="H314" s="132">
        <v>50312.5</v>
      </c>
    </row>
    <row r="315" spans="1:8" x14ac:dyDescent="0.25">
      <c r="A315" s="129"/>
      <c r="B315" s="68">
        <v>2</v>
      </c>
      <c r="C315" s="74" t="s">
        <v>218</v>
      </c>
      <c r="D315" s="75" t="s">
        <v>219</v>
      </c>
      <c r="E315" s="75"/>
      <c r="F315" s="75"/>
      <c r="G315" s="68">
        <v>17250</v>
      </c>
      <c r="H315" s="132">
        <v>34500</v>
      </c>
    </row>
    <row r="316" spans="1:8" x14ac:dyDescent="0.25">
      <c r="A316" s="129"/>
      <c r="B316" s="68"/>
      <c r="C316" s="74"/>
      <c r="D316" s="75"/>
      <c r="E316" s="75"/>
      <c r="F316" s="75"/>
      <c r="G316" s="68"/>
      <c r="H316" s="130">
        <f>SUM(H310:H315)</f>
        <v>211197.5</v>
      </c>
    </row>
    <row r="317" spans="1:8" x14ac:dyDescent="0.25">
      <c r="A317" s="129"/>
      <c r="B317" s="68"/>
      <c r="C317" s="74"/>
      <c r="D317" s="73" t="s">
        <v>164</v>
      </c>
      <c r="E317" s="75"/>
      <c r="F317" s="75"/>
      <c r="G317" s="68"/>
      <c r="H317" s="133"/>
    </row>
    <row r="318" spans="1:8" x14ac:dyDescent="0.25">
      <c r="A318" s="129"/>
      <c r="B318" s="68">
        <v>0.66</v>
      </c>
      <c r="C318" s="74" t="s">
        <v>165</v>
      </c>
      <c r="D318" s="75" t="s">
        <v>167</v>
      </c>
      <c r="E318" s="75"/>
      <c r="F318" s="75"/>
      <c r="G318" s="68">
        <v>60000</v>
      </c>
      <c r="H318" s="132">
        <v>39600</v>
      </c>
    </row>
    <row r="319" spans="1:8" x14ac:dyDescent="0.25">
      <c r="A319" s="129"/>
      <c r="B319" s="68">
        <v>0.33</v>
      </c>
      <c r="C319" s="74" t="s">
        <v>165</v>
      </c>
      <c r="D319" s="75" t="s">
        <v>166</v>
      </c>
      <c r="E319" s="75"/>
      <c r="F319" s="75"/>
      <c r="G319" s="68">
        <v>70000</v>
      </c>
      <c r="H319" s="132">
        <v>23100</v>
      </c>
    </row>
    <row r="320" spans="1:8" x14ac:dyDescent="0.25">
      <c r="A320" s="129"/>
      <c r="B320" s="68">
        <v>3.3000000000000002E-2</v>
      </c>
      <c r="C320" s="74" t="s">
        <v>165</v>
      </c>
      <c r="D320" s="75" t="s">
        <v>168</v>
      </c>
      <c r="E320" s="75"/>
      <c r="F320" s="75"/>
      <c r="G320" s="68">
        <v>80000</v>
      </c>
      <c r="H320" s="132">
        <v>2640</v>
      </c>
    </row>
    <row r="321" spans="1:8" x14ac:dyDescent="0.25">
      <c r="A321" s="129"/>
      <c r="B321" s="68">
        <v>3.3000000000000002E-2</v>
      </c>
      <c r="C321" s="74" t="s">
        <v>165</v>
      </c>
      <c r="D321" s="75" t="s">
        <v>169</v>
      </c>
      <c r="E321" s="75"/>
      <c r="F321" s="75"/>
      <c r="G321" s="68">
        <v>85000</v>
      </c>
      <c r="H321" s="132">
        <v>2805</v>
      </c>
    </row>
    <row r="322" spans="1:8" x14ac:dyDescent="0.25">
      <c r="A322" s="129"/>
      <c r="B322" s="68"/>
      <c r="C322" s="74"/>
      <c r="D322" s="75"/>
      <c r="E322" s="75"/>
      <c r="F322" s="75"/>
      <c r="G322" s="68"/>
      <c r="H322" s="132">
        <f>SUM(H318:H321)</f>
        <v>68145</v>
      </c>
    </row>
    <row r="323" spans="1:8" x14ac:dyDescent="0.25">
      <c r="A323" s="129"/>
      <c r="B323" s="68"/>
      <c r="C323" s="74"/>
      <c r="D323" s="75"/>
      <c r="E323" s="75"/>
      <c r="F323" s="75"/>
      <c r="G323" s="134" t="s">
        <v>67</v>
      </c>
      <c r="H323" s="135">
        <f>H322+H316</f>
        <v>279342.5</v>
      </c>
    </row>
    <row r="324" spans="1:8" x14ac:dyDescent="0.25">
      <c r="A324" s="129"/>
      <c r="B324" s="68"/>
      <c r="C324" s="74"/>
      <c r="D324" s="75"/>
      <c r="E324" s="75"/>
      <c r="F324" s="75"/>
      <c r="G324" s="134" t="s">
        <v>370</v>
      </c>
      <c r="H324" s="135">
        <f>H323*10%</f>
        <v>27934.25</v>
      </c>
    </row>
    <row r="325" spans="1:8" x14ac:dyDescent="0.25">
      <c r="A325" s="129"/>
      <c r="B325" s="68"/>
      <c r="C325" s="74"/>
      <c r="D325" s="75"/>
      <c r="E325" s="75"/>
      <c r="F325" s="75"/>
      <c r="G325" s="134" t="s">
        <v>371</v>
      </c>
      <c r="H325" s="135">
        <f>H323*2%</f>
        <v>5586.85</v>
      </c>
    </row>
    <row r="326" spans="1:8" x14ac:dyDescent="0.25">
      <c r="A326" s="129"/>
      <c r="B326" s="68"/>
      <c r="C326" s="74"/>
      <c r="D326" s="75"/>
      <c r="E326" s="75"/>
      <c r="F326" s="75"/>
      <c r="G326" s="134" t="s">
        <v>372</v>
      </c>
      <c r="H326" s="135">
        <f>H323*10%</f>
        <v>27934.25</v>
      </c>
    </row>
    <row r="327" spans="1:8" x14ac:dyDescent="0.25">
      <c r="A327" s="129"/>
      <c r="B327" s="68"/>
      <c r="C327" s="74"/>
      <c r="D327" s="75"/>
      <c r="E327" s="75"/>
      <c r="F327" s="75"/>
      <c r="G327" s="134" t="s">
        <v>67</v>
      </c>
      <c r="H327" s="135">
        <f>SUM(H323:H326)</f>
        <v>340797.85</v>
      </c>
    </row>
    <row r="328" spans="1:8" x14ac:dyDescent="0.25">
      <c r="A328" s="126" t="s">
        <v>260</v>
      </c>
      <c r="B328" s="76">
        <v>1</v>
      </c>
      <c r="C328" s="128" t="s">
        <v>12</v>
      </c>
      <c r="D328" s="329" t="s">
        <v>222</v>
      </c>
      <c r="E328" s="329"/>
      <c r="F328" s="329"/>
      <c r="G328" s="329"/>
      <c r="H328" s="330"/>
    </row>
    <row r="329" spans="1:8" x14ac:dyDescent="0.25">
      <c r="A329" s="129"/>
      <c r="B329" s="68"/>
      <c r="C329" s="74"/>
      <c r="D329" s="73" t="s">
        <v>207</v>
      </c>
      <c r="E329" s="75"/>
      <c r="F329" s="75"/>
      <c r="G329" s="68"/>
      <c r="H329" s="133"/>
    </row>
    <row r="330" spans="1:8" x14ac:dyDescent="0.25">
      <c r="A330" s="129"/>
      <c r="B330" s="68">
        <v>0.04</v>
      </c>
      <c r="C330" s="74" t="s">
        <v>20</v>
      </c>
      <c r="D330" s="75" t="s">
        <v>208</v>
      </c>
      <c r="E330" s="75"/>
      <c r="F330" s="75"/>
      <c r="G330" s="68">
        <v>2012500</v>
      </c>
      <c r="H330" s="132">
        <v>80500</v>
      </c>
    </row>
    <row r="331" spans="1:8" x14ac:dyDescent="0.25">
      <c r="A331" s="129"/>
      <c r="B331" s="68">
        <v>0.4</v>
      </c>
      <c r="C331" s="74" t="s">
        <v>161</v>
      </c>
      <c r="D331" s="75" t="s">
        <v>209</v>
      </c>
      <c r="E331" s="75"/>
      <c r="F331" s="75"/>
      <c r="G331" s="68">
        <v>18400</v>
      </c>
      <c r="H331" s="132">
        <v>7360</v>
      </c>
    </row>
    <row r="332" spans="1:8" x14ac:dyDescent="0.25">
      <c r="A332" s="129"/>
      <c r="B332" s="68">
        <v>0.2</v>
      </c>
      <c r="C332" s="74" t="s">
        <v>210</v>
      </c>
      <c r="D332" s="75" t="s">
        <v>211</v>
      </c>
      <c r="E332" s="75"/>
      <c r="F332" s="75"/>
      <c r="G332" s="68">
        <v>11500</v>
      </c>
      <c r="H332" s="132">
        <v>2300</v>
      </c>
    </row>
    <row r="333" spans="1:8" x14ac:dyDescent="0.25">
      <c r="A333" s="129"/>
      <c r="B333" s="68">
        <v>1.4999999999999999E-2</v>
      </c>
      <c r="C333" s="74" t="s">
        <v>20</v>
      </c>
      <c r="D333" s="75" t="s">
        <v>223</v>
      </c>
      <c r="E333" s="75"/>
      <c r="F333" s="75"/>
      <c r="G333" s="68">
        <v>2012500</v>
      </c>
      <c r="H333" s="132">
        <v>30187.5</v>
      </c>
    </row>
    <row r="334" spans="1:8" x14ac:dyDescent="0.25">
      <c r="A334" s="129"/>
      <c r="B334" s="68">
        <v>0.35</v>
      </c>
      <c r="C334" s="74" t="s">
        <v>216</v>
      </c>
      <c r="D334" s="75" t="s">
        <v>217</v>
      </c>
      <c r="E334" s="75"/>
      <c r="F334" s="75"/>
      <c r="G334" s="68">
        <v>143750</v>
      </c>
      <c r="H334" s="132">
        <v>50312.5</v>
      </c>
    </row>
    <row r="335" spans="1:8" x14ac:dyDescent="0.25">
      <c r="A335" s="129"/>
      <c r="B335" s="68">
        <v>6</v>
      </c>
      <c r="C335" s="74" t="s">
        <v>218</v>
      </c>
      <c r="D335" s="75" t="s">
        <v>219</v>
      </c>
      <c r="E335" s="75"/>
      <c r="F335" s="75"/>
      <c r="G335" s="68">
        <v>17250</v>
      </c>
      <c r="H335" s="132">
        <v>103500</v>
      </c>
    </row>
    <row r="336" spans="1:8" x14ac:dyDescent="0.25">
      <c r="A336" s="129"/>
      <c r="B336" s="68"/>
      <c r="C336" s="74"/>
      <c r="D336" s="75"/>
      <c r="E336" s="75"/>
      <c r="F336" s="75"/>
      <c r="G336" s="68"/>
      <c r="H336" s="130">
        <f>SUM(H330:H335)</f>
        <v>274160</v>
      </c>
    </row>
    <row r="337" spans="1:8" x14ac:dyDescent="0.25">
      <c r="A337" s="129"/>
      <c r="B337" s="68"/>
      <c r="C337" s="74"/>
      <c r="D337" s="73" t="s">
        <v>164</v>
      </c>
      <c r="E337" s="75"/>
      <c r="F337" s="75"/>
      <c r="G337" s="68"/>
      <c r="H337" s="133"/>
    </row>
    <row r="338" spans="1:8" x14ac:dyDescent="0.25">
      <c r="A338" s="129"/>
      <c r="B338" s="68">
        <v>0.66</v>
      </c>
      <c r="C338" s="74" t="s">
        <v>165</v>
      </c>
      <c r="D338" s="75" t="s">
        <v>167</v>
      </c>
      <c r="E338" s="75"/>
      <c r="F338" s="75"/>
      <c r="G338" s="68">
        <v>60000</v>
      </c>
      <c r="H338" s="132">
        <v>39600</v>
      </c>
    </row>
    <row r="339" spans="1:8" x14ac:dyDescent="0.25">
      <c r="A339" s="129"/>
      <c r="B339" s="68">
        <v>0.33</v>
      </c>
      <c r="C339" s="74" t="s">
        <v>165</v>
      </c>
      <c r="D339" s="75" t="s">
        <v>166</v>
      </c>
      <c r="E339" s="75"/>
      <c r="F339" s="75"/>
      <c r="G339" s="68">
        <v>70000</v>
      </c>
      <c r="H339" s="132">
        <v>23100</v>
      </c>
    </row>
    <row r="340" spans="1:8" x14ac:dyDescent="0.25">
      <c r="A340" s="129"/>
      <c r="B340" s="68">
        <v>3.3000000000000002E-2</v>
      </c>
      <c r="C340" s="74" t="s">
        <v>165</v>
      </c>
      <c r="D340" s="75" t="s">
        <v>168</v>
      </c>
      <c r="E340" s="75"/>
      <c r="F340" s="75"/>
      <c r="G340" s="68">
        <v>80000</v>
      </c>
      <c r="H340" s="132">
        <v>2640</v>
      </c>
    </row>
    <row r="341" spans="1:8" x14ac:dyDescent="0.25">
      <c r="A341" s="129"/>
      <c r="B341" s="68">
        <v>3.3000000000000002E-2</v>
      </c>
      <c r="C341" s="74" t="s">
        <v>165</v>
      </c>
      <c r="D341" s="75" t="s">
        <v>169</v>
      </c>
      <c r="E341" s="75"/>
      <c r="F341" s="75"/>
      <c r="G341" s="68">
        <v>85000</v>
      </c>
      <c r="H341" s="132">
        <v>2805</v>
      </c>
    </row>
    <row r="342" spans="1:8" x14ac:dyDescent="0.25">
      <c r="A342" s="129"/>
      <c r="B342" s="68"/>
      <c r="C342" s="74"/>
      <c r="D342" s="75"/>
      <c r="E342" s="75"/>
      <c r="F342" s="75"/>
      <c r="G342" s="68"/>
      <c r="H342" s="130">
        <f>SUM(H338:H341)</f>
        <v>68145</v>
      </c>
    </row>
    <row r="343" spans="1:8" x14ac:dyDescent="0.25">
      <c r="A343" s="129"/>
      <c r="B343" s="68"/>
      <c r="C343" s="74"/>
      <c r="D343" s="75"/>
      <c r="E343" s="75"/>
      <c r="F343" s="75"/>
      <c r="G343" s="134" t="s">
        <v>67</v>
      </c>
      <c r="H343" s="135">
        <f>H342+H336</f>
        <v>342305</v>
      </c>
    </row>
    <row r="344" spans="1:8" x14ac:dyDescent="0.25">
      <c r="A344" s="129"/>
      <c r="B344" s="68"/>
      <c r="C344" s="74"/>
      <c r="D344" s="75"/>
      <c r="E344" s="75"/>
      <c r="F344" s="75"/>
      <c r="G344" s="134" t="s">
        <v>370</v>
      </c>
      <c r="H344" s="135">
        <f>H343*10%</f>
        <v>34230.5</v>
      </c>
    </row>
    <row r="345" spans="1:8" x14ac:dyDescent="0.25">
      <c r="A345" s="129"/>
      <c r="B345" s="68"/>
      <c r="C345" s="74"/>
      <c r="D345" s="75"/>
      <c r="E345" s="75"/>
      <c r="F345" s="75"/>
      <c r="G345" s="134" t="s">
        <v>371</v>
      </c>
      <c r="H345" s="135">
        <f>H343*2%</f>
        <v>6846.1</v>
      </c>
    </row>
    <row r="346" spans="1:8" x14ac:dyDescent="0.25">
      <c r="A346" s="129"/>
      <c r="B346" s="68"/>
      <c r="C346" s="74"/>
      <c r="D346" s="75"/>
      <c r="E346" s="75"/>
      <c r="F346" s="75"/>
      <c r="G346" s="134" t="s">
        <v>372</v>
      </c>
      <c r="H346" s="135">
        <f>H343*10%</f>
        <v>34230.5</v>
      </c>
    </row>
    <row r="347" spans="1:8" x14ac:dyDescent="0.25">
      <c r="A347" s="129"/>
      <c r="B347" s="68"/>
      <c r="C347" s="74"/>
      <c r="D347" s="75"/>
      <c r="E347" s="75"/>
      <c r="F347" s="75"/>
      <c r="G347" s="134" t="s">
        <v>67</v>
      </c>
      <c r="H347" s="135">
        <f>SUM(H343:H346)</f>
        <v>417612.1</v>
      </c>
    </row>
    <row r="348" spans="1:8" x14ac:dyDescent="0.25">
      <c r="A348" s="126" t="s">
        <v>261</v>
      </c>
      <c r="B348" s="76">
        <v>1</v>
      </c>
      <c r="C348" s="128" t="s">
        <v>12</v>
      </c>
      <c r="D348" s="329" t="s">
        <v>224</v>
      </c>
      <c r="E348" s="329"/>
      <c r="F348" s="329"/>
      <c r="G348" s="329"/>
      <c r="H348" s="330"/>
    </row>
    <row r="349" spans="1:8" x14ac:dyDescent="0.25">
      <c r="A349" s="129"/>
      <c r="B349" s="68"/>
      <c r="C349" s="74"/>
      <c r="D349" s="73" t="s">
        <v>207</v>
      </c>
      <c r="E349" s="75"/>
      <c r="F349" s="75"/>
      <c r="G349" s="68"/>
      <c r="H349" s="133"/>
    </row>
    <row r="350" spans="1:8" x14ac:dyDescent="0.25">
      <c r="A350" s="129"/>
      <c r="B350" s="68">
        <v>0.03</v>
      </c>
      <c r="C350" s="74" t="s">
        <v>20</v>
      </c>
      <c r="D350" s="75" t="s">
        <v>208</v>
      </c>
      <c r="E350" s="75"/>
      <c r="F350" s="75"/>
      <c r="G350" s="68">
        <v>2012500</v>
      </c>
      <c r="H350" s="132">
        <v>60375</v>
      </c>
    </row>
    <row r="351" spans="1:8" x14ac:dyDescent="0.25">
      <c r="A351" s="129"/>
      <c r="B351" s="68">
        <v>0.4</v>
      </c>
      <c r="C351" s="74" t="s">
        <v>161</v>
      </c>
      <c r="D351" s="75" t="s">
        <v>209</v>
      </c>
      <c r="E351" s="75"/>
      <c r="F351" s="75"/>
      <c r="G351" s="68">
        <v>18400</v>
      </c>
      <c r="H351" s="132">
        <v>7360</v>
      </c>
    </row>
    <row r="352" spans="1:8" x14ac:dyDescent="0.25">
      <c r="A352" s="129"/>
      <c r="B352" s="68">
        <v>0.15</v>
      </c>
      <c r="C352" s="74" t="s">
        <v>210</v>
      </c>
      <c r="D352" s="75" t="s">
        <v>211</v>
      </c>
      <c r="E352" s="75"/>
      <c r="F352" s="75"/>
      <c r="G352" s="68">
        <v>11500</v>
      </c>
      <c r="H352" s="132">
        <v>1725</v>
      </c>
    </row>
    <row r="353" spans="1:8" x14ac:dyDescent="0.25">
      <c r="A353" s="129"/>
      <c r="B353" s="68">
        <v>1.4999999999999999E-2</v>
      </c>
      <c r="C353" s="74" t="s">
        <v>20</v>
      </c>
      <c r="D353" s="75" t="s">
        <v>221</v>
      </c>
      <c r="E353" s="75"/>
      <c r="F353" s="75"/>
      <c r="G353" s="68">
        <v>2012500</v>
      </c>
      <c r="H353" s="132">
        <v>30187.5</v>
      </c>
    </row>
    <row r="354" spans="1:8" x14ac:dyDescent="0.25">
      <c r="A354" s="129"/>
      <c r="B354" s="68">
        <v>0.35</v>
      </c>
      <c r="C354" s="74" t="s">
        <v>216</v>
      </c>
      <c r="D354" s="75" t="s">
        <v>217</v>
      </c>
      <c r="E354" s="75"/>
      <c r="F354" s="75"/>
      <c r="G354" s="68">
        <v>143750</v>
      </c>
      <c r="H354" s="132">
        <v>50312.5</v>
      </c>
    </row>
    <row r="355" spans="1:8" x14ac:dyDescent="0.25">
      <c r="A355" s="129"/>
      <c r="B355" s="68">
        <v>2</v>
      </c>
      <c r="C355" s="74" t="s">
        <v>218</v>
      </c>
      <c r="D355" s="75" t="s">
        <v>219</v>
      </c>
      <c r="E355" s="75"/>
      <c r="F355" s="75"/>
      <c r="G355" s="68">
        <v>17250</v>
      </c>
      <c r="H355" s="132">
        <v>34500</v>
      </c>
    </row>
    <row r="356" spans="1:8" x14ac:dyDescent="0.25">
      <c r="A356" s="129"/>
      <c r="B356" s="68"/>
      <c r="C356" s="74"/>
      <c r="D356" s="75"/>
      <c r="E356" s="75"/>
      <c r="F356" s="75"/>
      <c r="G356" s="68"/>
      <c r="H356" s="132">
        <f>SUM(H350:H355)</f>
        <v>184460</v>
      </c>
    </row>
    <row r="357" spans="1:8" x14ac:dyDescent="0.25">
      <c r="A357" s="129"/>
      <c r="B357" s="68"/>
      <c r="C357" s="74"/>
      <c r="D357" s="73" t="s">
        <v>164</v>
      </c>
      <c r="E357" s="75"/>
      <c r="F357" s="75"/>
      <c r="G357" s="68"/>
      <c r="H357" s="133"/>
    </row>
    <row r="358" spans="1:8" x14ac:dyDescent="0.25">
      <c r="A358" s="129"/>
      <c r="B358" s="68">
        <v>0.66</v>
      </c>
      <c r="C358" s="74" t="s">
        <v>165</v>
      </c>
      <c r="D358" s="75" t="s">
        <v>167</v>
      </c>
      <c r="E358" s="75"/>
      <c r="F358" s="75"/>
      <c r="G358" s="68">
        <v>60000</v>
      </c>
      <c r="H358" s="132">
        <v>39600</v>
      </c>
    </row>
    <row r="359" spans="1:8" x14ac:dyDescent="0.25">
      <c r="A359" s="129"/>
      <c r="B359" s="68">
        <v>0.33</v>
      </c>
      <c r="C359" s="74" t="s">
        <v>165</v>
      </c>
      <c r="D359" s="75" t="s">
        <v>166</v>
      </c>
      <c r="E359" s="75"/>
      <c r="F359" s="75"/>
      <c r="G359" s="68">
        <v>70000</v>
      </c>
      <c r="H359" s="132">
        <v>23100</v>
      </c>
    </row>
    <row r="360" spans="1:8" x14ac:dyDescent="0.25">
      <c r="A360" s="129"/>
      <c r="B360" s="68">
        <v>3.3000000000000002E-2</v>
      </c>
      <c r="C360" s="74" t="s">
        <v>165</v>
      </c>
      <c r="D360" s="75" t="s">
        <v>168</v>
      </c>
      <c r="E360" s="75"/>
      <c r="F360" s="75"/>
      <c r="G360" s="68">
        <v>80000</v>
      </c>
      <c r="H360" s="132">
        <v>2640</v>
      </c>
    </row>
    <row r="361" spans="1:8" x14ac:dyDescent="0.25">
      <c r="A361" s="129"/>
      <c r="B361" s="68">
        <v>3.3000000000000002E-2</v>
      </c>
      <c r="C361" s="74" t="s">
        <v>165</v>
      </c>
      <c r="D361" s="75" t="s">
        <v>169</v>
      </c>
      <c r="E361" s="75"/>
      <c r="F361" s="75"/>
      <c r="G361" s="68">
        <v>85000</v>
      </c>
      <c r="H361" s="132">
        <v>2805</v>
      </c>
    </row>
    <row r="362" spans="1:8" x14ac:dyDescent="0.25">
      <c r="A362" s="129"/>
      <c r="B362" s="68"/>
      <c r="C362" s="74"/>
      <c r="D362" s="75"/>
      <c r="E362" s="75"/>
      <c r="F362" s="75"/>
      <c r="G362" s="68"/>
      <c r="H362" s="132">
        <f>SUM(H358:H361)</f>
        <v>68145</v>
      </c>
    </row>
    <row r="363" spans="1:8" x14ac:dyDescent="0.25">
      <c r="A363" s="129"/>
      <c r="B363" s="68"/>
      <c r="C363" s="74"/>
      <c r="D363" s="75"/>
      <c r="E363" s="75"/>
      <c r="F363" s="75"/>
      <c r="G363" s="134" t="s">
        <v>67</v>
      </c>
      <c r="H363" s="135">
        <f>H362+H356</f>
        <v>252605</v>
      </c>
    </row>
    <row r="364" spans="1:8" x14ac:dyDescent="0.25">
      <c r="A364" s="129"/>
      <c r="B364" s="68"/>
      <c r="C364" s="74"/>
      <c r="D364" s="75"/>
      <c r="E364" s="75"/>
      <c r="F364" s="75"/>
      <c r="G364" s="134" t="s">
        <v>370</v>
      </c>
      <c r="H364" s="135">
        <f>H363*10%</f>
        <v>25260.5</v>
      </c>
    </row>
    <row r="365" spans="1:8" x14ac:dyDescent="0.25">
      <c r="A365" s="129"/>
      <c r="B365" s="68"/>
      <c r="C365" s="74"/>
      <c r="D365" s="75"/>
      <c r="E365" s="75"/>
      <c r="F365" s="75"/>
      <c r="G365" s="134" t="s">
        <v>371</v>
      </c>
      <c r="H365" s="135">
        <f>H363*2%</f>
        <v>5052.1000000000004</v>
      </c>
    </row>
    <row r="366" spans="1:8" x14ac:dyDescent="0.25">
      <c r="A366" s="129"/>
      <c r="B366" s="68"/>
      <c r="C366" s="74"/>
      <c r="D366" s="75"/>
      <c r="E366" s="75"/>
      <c r="F366" s="75"/>
      <c r="G366" s="134" t="s">
        <v>372</v>
      </c>
      <c r="H366" s="135">
        <f>H363*10%</f>
        <v>25260.5</v>
      </c>
    </row>
    <row r="367" spans="1:8" x14ac:dyDescent="0.25">
      <c r="A367" s="129"/>
      <c r="B367" s="68"/>
      <c r="C367" s="74"/>
      <c r="D367" s="75"/>
      <c r="E367" s="75"/>
      <c r="F367" s="75"/>
      <c r="G367" s="134" t="s">
        <v>67</v>
      </c>
      <c r="H367" s="135">
        <f>SUM(H363:H366)</f>
        <v>308178.09999999998</v>
      </c>
    </row>
    <row r="368" spans="1:8" x14ac:dyDescent="0.25">
      <c r="A368" s="334" t="s">
        <v>277</v>
      </c>
      <c r="B368" s="335"/>
      <c r="C368" s="335"/>
      <c r="D368" s="335"/>
      <c r="E368" s="335"/>
      <c r="F368" s="335"/>
      <c r="G368" s="335"/>
      <c r="H368" s="336"/>
    </row>
    <row r="369" spans="1:8" x14ac:dyDescent="0.25">
      <c r="A369" s="129"/>
      <c r="B369" s="68"/>
      <c r="C369" s="74"/>
      <c r="D369" s="75"/>
      <c r="E369" s="75"/>
      <c r="F369" s="75"/>
      <c r="G369" s="68"/>
      <c r="H369" s="130"/>
    </row>
    <row r="370" spans="1:8" x14ac:dyDescent="0.25">
      <c r="A370" s="126" t="s">
        <v>256</v>
      </c>
      <c r="B370" s="76">
        <v>1</v>
      </c>
      <c r="C370" s="128" t="s">
        <v>12</v>
      </c>
      <c r="D370" s="321" t="s">
        <v>278</v>
      </c>
      <c r="E370" s="321"/>
      <c r="F370" s="321"/>
      <c r="G370" s="321"/>
      <c r="H370" s="322"/>
    </row>
    <row r="371" spans="1:8" x14ac:dyDescent="0.25">
      <c r="A371" s="129"/>
      <c r="B371" s="68"/>
      <c r="C371" s="74"/>
      <c r="D371" s="73" t="s">
        <v>159</v>
      </c>
      <c r="E371" s="75"/>
      <c r="F371" s="75"/>
      <c r="G371" s="68"/>
      <c r="H371" s="133"/>
    </row>
    <row r="372" spans="1:8" x14ac:dyDescent="0.25">
      <c r="A372" s="129"/>
      <c r="B372" s="136">
        <v>0.03</v>
      </c>
      <c r="C372" s="74" t="s">
        <v>20</v>
      </c>
      <c r="D372" s="75" t="s">
        <v>406</v>
      </c>
      <c r="E372" s="75"/>
      <c r="F372" s="75"/>
      <c r="G372" s="68">
        <v>6600120</v>
      </c>
      <c r="H372" s="132">
        <f>G372*B372</f>
        <v>198003.6</v>
      </c>
    </row>
    <row r="373" spans="1:8" x14ac:dyDescent="0.25">
      <c r="A373" s="129"/>
      <c r="B373" s="68"/>
      <c r="C373" s="74"/>
      <c r="D373" s="75"/>
      <c r="E373" s="75"/>
      <c r="F373" s="75"/>
      <c r="G373" s="68"/>
      <c r="H373" s="130">
        <f>H372</f>
        <v>198003.6</v>
      </c>
    </row>
    <row r="374" spans="1:8" x14ac:dyDescent="0.25">
      <c r="A374" s="129"/>
      <c r="B374" s="68"/>
      <c r="C374" s="74"/>
      <c r="D374" s="73" t="s">
        <v>164</v>
      </c>
      <c r="E374" s="75"/>
      <c r="F374" s="75"/>
      <c r="G374" s="68"/>
      <c r="H374" s="133"/>
    </row>
    <row r="375" spans="1:8" x14ac:dyDescent="0.25">
      <c r="A375" s="129"/>
      <c r="B375" s="68">
        <v>0.66</v>
      </c>
      <c r="C375" s="74" t="s">
        <v>165</v>
      </c>
      <c r="D375" s="75" t="s">
        <v>167</v>
      </c>
      <c r="E375" s="75"/>
      <c r="F375" s="75"/>
      <c r="G375" s="68">
        <v>60000</v>
      </c>
      <c r="H375" s="132">
        <f>G375*B375</f>
        <v>39600</v>
      </c>
    </row>
    <row r="376" spans="1:8" x14ac:dyDescent="0.25">
      <c r="A376" s="129"/>
      <c r="B376" s="68">
        <v>0.33</v>
      </c>
      <c r="C376" s="74" t="s">
        <v>165</v>
      </c>
      <c r="D376" s="75" t="s">
        <v>166</v>
      </c>
      <c r="E376" s="75"/>
      <c r="F376" s="75"/>
      <c r="G376" s="68">
        <v>70000</v>
      </c>
      <c r="H376" s="132">
        <f>G376*B376</f>
        <v>23100</v>
      </c>
    </row>
    <row r="377" spans="1:8" x14ac:dyDescent="0.25">
      <c r="A377" s="129"/>
      <c r="B377" s="68">
        <v>3.3000000000000002E-2</v>
      </c>
      <c r="C377" s="74" t="s">
        <v>165</v>
      </c>
      <c r="D377" s="75" t="s">
        <v>168</v>
      </c>
      <c r="E377" s="75"/>
      <c r="F377" s="75"/>
      <c r="G377" s="68">
        <v>80000</v>
      </c>
      <c r="H377" s="132">
        <f>G377*B377</f>
        <v>2640</v>
      </c>
    </row>
    <row r="378" spans="1:8" x14ac:dyDescent="0.25">
      <c r="A378" s="129"/>
      <c r="B378" s="68">
        <v>3.3000000000000002E-2</v>
      </c>
      <c r="C378" s="74" t="s">
        <v>165</v>
      </c>
      <c r="D378" s="75" t="s">
        <v>169</v>
      </c>
      <c r="E378" s="75"/>
      <c r="F378" s="75"/>
      <c r="G378" s="68">
        <v>85000</v>
      </c>
      <c r="H378" s="132">
        <f>G378*B378</f>
        <v>2805</v>
      </c>
    </row>
    <row r="379" spans="1:8" x14ac:dyDescent="0.25">
      <c r="A379" s="129"/>
      <c r="B379" s="68"/>
      <c r="C379" s="74"/>
      <c r="D379" s="75"/>
      <c r="E379" s="75"/>
      <c r="F379" s="75"/>
      <c r="G379" s="68"/>
      <c r="H379" s="130">
        <f>SUM(H375:H378)</f>
        <v>68145</v>
      </c>
    </row>
    <row r="380" spans="1:8" x14ac:dyDescent="0.25">
      <c r="A380" s="129"/>
      <c r="B380" s="68"/>
      <c r="C380" s="74"/>
      <c r="D380" s="75"/>
      <c r="E380" s="75"/>
      <c r="F380" s="75"/>
      <c r="G380" s="134" t="s">
        <v>67</v>
      </c>
      <c r="H380" s="135">
        <f>H379+H373</f>
        <v>266148.59999999998</v>
      </c>
    </row>
    <row r="381" spans="1:8" x14ac:dyDescent="0.25">
      <c r="A381" s="129"/>
      <c r="B381" s="68"/>
      <c r="C381" s="74"/>
      <c r="D381" s="75"/>
      <c r="E381" s="75"/>
      <c r="F381" s="75"/>
      <c r="G381" s="134" t="s">
        <v>370</v>
      </c>
      <c r="H381" s="135">
        <f>H380*10%</f>
        <v>26614.86</v>
      </c>
    </row>
    <row r="382" spans="1:8" x14ac:dyDescent="0.25">
      <c r="A382" s="129"/>
      <c r="B382" s="68"/>
      <c r="C382" s="74"/>
      <c r="D382" s="75"/>
      <c r="E382" s="75"/>
      <c r="F382" s="75"/>
      <c r="G382" s="134" t="s">
        <v>371</v>
      </c>
      <c r="H382" s="135">
        <f>H380*2%</f>
        <v>5322.9719999999998</v>
      </c>
    </row>
    <row r="383" spans="1:8" x14ac:dyDescent="0.25">
      <c r="A383" s="129"/>
      <c r="B383" s="68"/>
      <c r="C383" s="74"/>
      <c r="D383" s="75"/>
      <c r="E383" s="75"/>
      <c r="F383" s="75"/>
      <c r="G383" s="134" t="s">
        <v>372</v>
      </c>
      <c r="H383" s="135">
        <f>H380*10%</f>
        <v>26614.86</v>
      </c>
    </row>
    <row r="384" spans="1:8" x14ac:dyDescent="0.25">
      <c r="A384" s="129"/>
      <c r="B384" s="68"/>
      <c r="C384" s="74"/>
      <c r="D384" s="75"/>
      <c r="E384" s="75"/>
      <c r="F384" s="75"/>
      <c r="G384" s="134" t="s">
        <v>67</v>
      </c>
      <c r="H384" s="135">
        <f>SUM(H380:H383)</f>
        <v>324701.29199999996</v>
      </c>
    </row>
    <row r="385" spans="1:8" x14ac:dyDescent="0.25">
      <c r="A385" s="126" t="s">
        <v>257</v>
      </c>
      <c r="B385" s="76">
        <v>1</v>
      </c>
      <c r="C385" s="128" t="s">
        <v>12</v>
      </c>
      <c r="D385" s="321" t="s">
        <v>279</v>
      </c>
      <c r="E385" s="321"/>
      <c r="F385" s="321"/>
      <c r="G385" s="321"/>
      <c r="H385" s="322"/>
    </row>
    <row r="386" spans="1:8" x14ac:dyDescent="0.25">
      <c r="A386" s="129"/>
      <c r="B386" s="68"/>
      <c r="C386" s="74"/>
      <c r="D386" s="73" t="s">
        <v>159</v>
      </c>
      <c r="E386" s="75"/>
      <c r="F386" s="75"/>
      <c r="G386" s="68"/>
      <c r="H386" s="133"/>
    </row>
    <row r="387" spans="1:8" x14ac:dyDescent="0.25">
      <c r="A387" s="129"/>
      <c r="B387" s="136">
        <v>1.4999999999999999E-2</v>
      </c>
      <c r="C387" s="74" t="s">
        <v>20</v>
      </c>
      <c r="D387" s="75" t="s">
        <v>406</v>
      </c>
      <c r="E387" s="75"/>
      <c r="F387" s="75"/>
      <c r="G387" s="68">
        <v>6600120</v>
      </c>
      <c r="H387" s="132">
        <f>G387*B387</f>
        <v>99001.8</v>
      </c>
    </row>
    <row r="388" spans="1:8" x14ac:dyDescent="0.25">
      <c r="A388" s="129"/>
      <c r="B388" s="68"/>
      <c r="C388" s="74"/>
      <c r="D388" s="75"/>
      <c r="E388" s="75"/>
      <c r="F388" s="75"/>
      <c r="G388" s="68"/>
      <c r="H388" s="130">
        <f>H387</f>
        <v>99001.8</v>
      </c>
    </row>
    <row r="389" spans="1:8" x14ac:dyDescent="0.25">
      <c r="A389" s="129"/>
      <c r="B389" s="68"/>
      <c r="C389" s="74"/>
      <c r="D389" s="73" t="s">
        <v>164</v>
      </c>
      <c r="E389" s="75"/>
      <c r="F389" s="75"/>
      <c r="G389" s="68"/>
      <c r="H389" s="133"/>
    </row>
    <row r="390" spans="1:8" x14ac:dyDescent="0.25">
      <c r="A390" s="129"/>
      <c r="B390" s="68">
        <v>0.66</v>
      </c>
      <c r="C390" s="74" t="s">
        <v>165</v>
      </c>
      <c r="D390" s="75" t="s">
        <v>167</v>
      </c>
      <c r="E390" s="75"/>
      <c r="F390" s="75"/>
      <c r="G390" s="68">
        <v>60000</v>
      </c>
      <c r="H390" s="132">
        <v>39600</v>
      </c>
    </row>
    <row r="391" spans="1:8" x14ac:dyDescent="0.25">
      <c r="A391" s="129"/>
      <c r="B391" s="68">
        <v>0.33</v>
      </c>
      <c r="C391" s="74" t="s">
        <v>165</v>
      </c>
      <c r="D391" s="75" t="s">
        <v>166</v>
      </c>
      <c r="E391" s="75"/>
      <c r="F391" s="75"/>
      <c r="G391" s="68">
        <v>70000</v>
      </c>
      <c r="H391" s="132">
        <v>23100</v>
      </c>
    </row>
    <row r="392" spans="1:8" x14ac:dyDescent="0.25">
      <c r="A392" s="129"/>
      <c r="B392" s="68">
        <v>3.3000000000000002E-2</v>
      </c>
      <c r="C392" s="74" t="s">
        <v>165</v>
      </c>
      <c r="D392" s="75" t="s">
        <v>168</v>
      </c>
      <c r="E392" s="75"/>
      <c r="F392" s="75"/>
      <c r="G392" s="68">
        <v>80000</v>
      </c>
      <c r="H392" s="132">
        <v>2640</v>
      </c>
    </row>
    <row r="393" spans="1:8" x14ac:dyDescent="0.25">
      <c r="A393" s="129"/>
      <c r="B393" s="68">
        <v>3.3000000000000002E-2</v>
      </c>
      <c r="C393" s="74" t="s">
        <v>165</v>
      </c>
      <c r="D393" s="75" t="s">
        <v>169</v>
      </c>
      <c r="E393" s="75"/>
      <c r="F393" s="75"/>
      <c r="G393" s="68">
        <v>85000</v>
      </c>
      <c r="H393" s="132">
        <v>2805</v>
      </c>
    </row>
    <row r="394" spans="1:8" x14ac:dyDescent="0.25">
      <c r="A394" s="129"/>
      <c r="B394" s="68"/>
      <c r="C394" s="74"/>
      <c r="D394" s="75"/>
      <c r="E394" s="75"/>
      <c r="F394" s="75"/>
      <c r="G394" s="68"/>
      <c r="H394" s="130">
        <f>SUM(H390:H393)</f>
        <v>68145</v>
      </c>
    </row>
    <row r="395" spans="1:8" x14ac:dyDescent="0.25">
      <c r="A395" s="129"/>
      <c r="B395" s="68"/>
      <c r="C395" s="74"/>
      <c r="D395" s="75"/>
      <c r="E395" s="75"/>
      <c r="F395" s="75"/>
      <c r="G395" s="134" t="s">
        <v>67</v>
      </c>
      <c r="H395" s="135">
        <f>H394+H388</f>
        <v>167146.79999999999</v>
      </c>
    </row>
    <row r="396" spans="1:8" x14ac:dyDescent="0.25">
      <c r="A396" s="129"/>
      <c r="B396" s="68"/>
      <c r="C396" s="74"/>
      <c r="D396" s="75"/>
      <c r="E396" s="75"/>
      <c r="F396" s="75"/>
      <c r="G396" s="134" t="s">
        <v>370</v>
      </c>
      <c r="H396" s="135">
        <f>H395*10%</f>
        <v>16714.68</v>
      </c>
    </row>
    <row r="397" spans="1:8" x14ac:dyDescent="0.25">
      <c r="A397" s="129"/>
      <c r="B397" s="68"/>
      <c r="C397" s="74"/>
      <c r="D397" s="75"/>
      <c r="E397" s="75"/>
      <c r="F397" s="75"/>
      <c r="G397" s="134" t="s">
        <v>371</v>
      </c>
      <c r="H397" s="135">
        <f>H395*2%</f>
        <v>3342.9359999999997</v>
      </c>
    </row>
    <row r="398" spans="1:8" x14ac:dyDescent="0.25">
      <c r="A398" s="129"/>
      <c r="B398" s="68"/>
      <c r="C398" s="74"/>
      <c r="D398" s="75"/>
      <c r="E398" s="75"/>
      <c r="F398" s="75"/>
      <c r="G398" s="134" t="s">
        <v>372</v>
      </c>
      <c r="H398" s="135">
        <f>H395*10%</f>
        <v>16714.68</v>
      </c>
    </row>
    <row r="399" spans="1:8" x14ac:dyDescent="0.25">
      <c r="A399" s="129"/>
      <c r="B399" s="68"/>
      <c r="C399" s="74"/>
      <c r="D399" s="75"/>
      <c r="E399" s="75"/>
      <c r="F399" s="75"/>
      <c r="G399" s="134" t="s">
        <v>67</v>
      </c>
      <c r="H399" s="135">
        <f>SUM(H395:H398)</f>
        <v>203919.09599999996</v>
      </c>
    </row>
    <row r="400" spans="1:8" x14ac:dyDescent="0.25">
      <c r="A400" s="126" t="s">
        <v>258</v>
      </c>
      <c r="B400" s="76">
        <v>1</v>
      </c>
      <c r="C400" s="128" t="s">
        <v>12</v>
      </c>
      <c r="D400" s="321" t="s">
        <v>280</v>
      </c>
      <c r="E400" s="321"/>
      <c r="F400" s="321"/>
      <c r="G400" s="321"/>
      <c r="H400" s="322"/>
    </row>
    <row r="401" spans="1:8" x14ac:dyDescent="0.25">
      <c r="A401" s="129"/>
      <c r="B401" s="68"/>
      <c r="C401" s="74"/>
      <c r="D401" s="73" t="s">
        <v>159</v>
      </c>
      <c r="E401" s="75"/>
      <c r="F401" s="75"/>
      <c r="G401" s="68"/>
      <c r="H401" s="133"/>
    </row>
    <row r="402" spans="1:8" x14ac:dyDescent="0.25">
      <c r="A402" s="129"/>
      <c r="B402" s="136">
        <v>0.03</v>
      </c>
      <c r="C402" s="74" t="s">
        <v>20</v>
      </c>
      <c r="D402" s="75" t="s">
        <v>406</v>
      </c>
      <c r="E402" s="75"/>
      <c r="F402" s="75"/>
      <c r="G402" s="68">
        <v>6600120</v>
      </c>
      <c r="H402" s="132">
        <f>G402*B402</f>
        <v>198003.6</v>
      </c>
    </row>
    <row r="403" spans="1:8" x14ac:dyDescent="0.25">
      <c r="A403" s="129"/>
      <c r="B403" s="68"/>
      <c r="C403" s="74"/>
      <c r="D403" s="75"/>
      <c r="E403" s="75"/>
      <c r="F403" s="75"/>
      <c r="G403" s="68"/>
      <c r="H403" s="130">
        <f>H402</f>
        <v>198003.6</v>
      </c>
    </row>
    <row r="404" spans="1:8" x14ac:dyDescent="0.25">
      <c r="A404" s="129"/>
      <c r="B404" s="68"/>
      <c r="C404" s="74"/>
      <c r="D404" s="73" t="s">
        <v>164</v>
      </c>
      <c r="E404" s="75"/>
      <c r="F404" s="75"/>
      <c r="G404" s="68"/>
      <c r="H404" s="133"/>
    </row>
    <row r="405" spans="1:8" x14ac:dyDescent="0.25">
      <c r="A405" s="129"/>
      <c r="B405" s="68">
        <v>0.55000000000000004</v>
      </c>
      <c r="C405" s="74" t="s">
        <v>165</v>
      </c>
      <c r="D405" s="75" t="s">
        <v>167</v>
      </c>
      <c r="E405" s="75"/>
      <c r="F405" s="75"/>
      <c r="G405" s="68">
        <v>60000</v>
      </c>
      <c r="H405" s="132">
        <v>39600</v>
      </c>
    </row>
    <row r="406" spans="1:8" x14ac:dyDescent="0.25">
      <c r="A406" s="129"/>
      <c r="B406" s="68">
        <v>0.33</v>
      </c>
      <c r="C406" s="74" t="s">
        <v>165</v>
      </c>
      <c r="D406" s="75" t="s">
        <v>166</v>
      </c>
      <c r="E406" s="75"/>
      <c r="F406" s="75"/>
      <c r="G406" s="68">
        <v>70000</v>
      </c>
      <c r="H406" s="132">
        <v>23100</v>
      </c>
    </row>
    <row r="407" spans="1:8" x14ac:dyDescent="0.25">
      <c r="A407" s="129"/>
      <c r="B407" s="68">
        <v>3.3000000000000002E-2</v>
      </c>
      <c r="C407" s="74" t="s">
        <v>165</v>
      </c>
      <c r="D407" s="75" t="s">
        <v>168</v>
      </c>
      <c r="E407" s="75"/>
      <c r="F407" s="75"/>
      <c r="G407" s="68">
        <v>80000</v>
      </c>
      <c r="H407" s="132">
        <v>2640</v>
      </c>
    </row>
    <row r="408" spans="1:8" x14ac:dyDescent="0.25">
      <c r="A408" s="129"/>
      <c r="B408" s="68">
        <v>3.3000000000000002E-2</v>
      </c>
      <c r="C408" s="74" t="s">
        <v>165</v>
      </c>
      <c r="D408" s="75" t="s">
        <v>169</v>
      </c>
      <c r="E408" s="75"/>
      <c r="F408" s="75"/>
      <c r="G408" s="68">
        <v>85000</v>
      </c>
      <c r="H408" s="132">
        <v>2805</v>
      </c>
    </row>
    <row r="409" spans="1:8" x14ac:dyDescent="0.25">
      <c r="A409" s="129"/>
      <c r="B409" s="68"/>
      <c r="C409" s="74"/>
      <c r="D409" s="75"/>
      <c r="E409" s="75"/>
      <c r="F409" s="75"/>
      <c r="G409" s="68"/>
      <c r="H409" s="130">
        <f>SUM(H405:H408)</f>
        <v>68145</v>
      </c>
    </row>
    <row r="410" spans="1:8" x14ac:dyDescent="0.25">
      <c r="A410" s="129"/>
      <c r="B410" s="68"/>
      <c r="C410" s="74"/>
      <c r="D410" s="75"/>
      <c r="E410" s="75"/>
      <c r="F410" s="75"/>
      <c r="G410" s="134" t="s">
        <v>67</v>
      </c>
      <c r="H410" s="135">
        <f>H409+H403</f>
        <v>266148.59999999998</v>
      </c>
    </row>
    <row r="411" spans="1:8" x14ac:dyDescent="0.25">
      <c r="A411" s="129"/>
      <c r="B411" s="68"/>
      <c r="C411" s="74"/>
      <c r="D411" s="75"/>
      <c r="E411" s="75"/>
      <c r="F411" s="75"/>
      <c r="G411" s="134" t="s">
        <v>370</v>
      </c>
      <c r="H411" s="135">
        <f>H410*10%</f>
        <v>26614.86</v>
      </c>
    </row>
    <row r="412" spans="1:8" x14ac:dyDescent="0.25">
      <c r="A412" s="129"/>
      <c r="B412" s="68"/>
      <c r="C412" s="74"/>
      <c r="D412" s="75"/>
      <c r="E412" s="75"/>
      <c r="F412" s="75"/>
      <c r="G412" s="134" t="s">
        <v>371</v>
      </c>
      <c r="H412" s="135">
        <f>H410*2%</f>
        <v>5322.9719999999998</v>
      </c>
    </row>
    <row r="413" spans="1:8" x14ac:dyDescent="0.25">
      <c r="A413" s="129"/>
      <c r="B413" s="68"/>
      <c r="C413" s="74"/>
      <c r="D413" s="75"/>
      <c r="E413" s="75"/>
      <c r="F413" s="75"/>
      <c r="G413" s="134" t="s">
        <v>372</v>
      </c>
      <c r="H413" s="135">
        <f>H410*10%</f>
        <v>26614.86</v>
      </c>
    </row>
    <row r="414" spans="1:8" x14ac:dyDescent="0.25">
      <c r="A414" s="129"/>
      <c r="B414" s="68"/>
      <c r="C414" s="74"/>
      <c r="D414" s="75"/>
      <c r="E414" s="75"/>
      <c r="F414" s="75"/>
      <c r="G414" s="134" t="s">
        <v>67</v>
      </c>
      <c r="H414" s="135">
        <f>SUM(H410:H413)</f>
        <v>324701.29199999996</v>
      </c>
    </row>
    <row r="415" spans="1:8" x14ac:dyDescent="0.25">
      <c r="A415" s="126" t="s">
        <v>259</v>
      </c>
      <c r="B415" s="76">
        <v>1</v>
      </c>
      <c r="C415" s="128" t="s">
        <v>12</v>
      </c>
      <c r="D415" s="321" t="s">
        <v>281</v>
      </c>
      <c r="E415" s="321"/>
      <c r="F415" s="321"/>
      <c r="G415" s="321"/>
      <c r="H415" s="322"/>
    </row>
    <row r="416" spans="1:8" x14ac:dyDescent="0.25">
      <c r="A416" s="129"/>
      <c r="B416" s="68"/>
      <c r="C416" s="74"/>
      <c r="D416" s="73" t="s">
        <v>159</v>
      </c>
      <c r="E416" s="75"/>
      <c r="F416" s="75"/>
      <c r="G416" s="68"/>
      <c r="H416" s="133"/>
    </row>
    <row r="417" spans="1:8" x14ac:dyDescent="0.25">
      <c r="A417" s="129"/>
      <c r="B417" s="136">
        <v>0.03</v>
      </c>
      <c r="C417" s="74" t="s">
        <v>20</v>
      </c>
      <c r="D417" s="75" t="s">
        <v>406</v>
      </c>
      <c r="E417" s="75"/>
      <c r="F417" s="75"/>
      <c r="G417" s="68">
        <v>6600120</v>
      </c>
      <c r="H417" s="132">
        <f>G417*B417</f>
        <v>198003.6</v>
      </c>
    </row>
    <row r="418" spans="1:8" x14ac:dyDescent="0.25">
      <c r="A418" s="129"/>
      <c r="B418" s="68"/>
      <c r="C418" s="74"/>
      <c r="D418" s="75"/>
      <c r="E418" s="75"/>
      <c r="F418" s="75"/>
      <c r="G418" s="68"/>
      <c r="H418" s="130">
        <f>H417</f>
        <v>198003.6</v>
      </c>
    </row>
    <row r="419" spans="1:8" x14ac:dyDescent="0.25">
      <c r="A419" s="129"/>
      <c r="B419" s="68"/>
      <c r="C419" s="74"/>
      <c r="D419" s="73" t="s">
        <v>164</v>
      </c>
      <c r="E419" s="75"/>
      <c r="F419" s="75"/>
      <c r="G419" s="68"/>
      <c r="H419" s="133"/>
    </row>
    <row r="420" spans="1:8" x14ac:dyDescent="0.25">
      <c r="A420" s="129"/>
      <c r="B420" s="68">
        <v>0.66</v>
      </c>
      <c r="C420" s="74" t="s">
        <v>165</v>
      </c>
      <c r="D420" s="75" t="s">
        <v>167</v>
      </c>
      <c r="E420" s="75"/>
      <c r="F420" s="75"/>
      <c r="G420" s="68">
        <v>60000</v>
      </c>
      <c r="H420" s="132">
        <v>39600</v>
      </c>
    </row>
    <row r="421" spans="1:8" x14ac:dyDescent="0.25">
      <c r="A421" s="129"/>
      <c r="B421" s="68">
        <v>0.33</v>
      </c>
      <c r="C421" s="74" t="s">
        <v>165</v>
      </c>
      <c r="D421" s="75" t="s">
        <v>166</v>
      </c>
      <c r="E421" s="75"/>
      <c r="F421" s="75"/>
      <c r="G421" s="68">
        <v>70000</v>
      </c>
      <c r="H421" s="132">
        <v>23100</v>
      </c>
    </row>
    <row r="422" spans="1:8" x14ac:dyDescent="0.25">
      <c r="A422" s="129"/>
      <c r="B422" s="68">
        <v>3.3000000000000002E-2</v>
      </c>
      <c r="C422" s="74" t="s">
        <v>165</v>
      </c>
      <c r="D422" s="75" t="s">
        <v>168</v>
      </c>
      <c r="E422" s="75"/>
      <c r="F422" s="75"/>
      <c r="G422" s="68">
        <v>80000</v>
      </c>
      <c r="H422" s="132">
        <v>2640</v>
      </c>
    </row>
    <row r="423" spans="1:8" x14ac:dyDescent="0.25">
      <c r="A423" s="129"/>
      <c r="B423" s="68">
        <v>3.3000000000000002E-2</v>
      </c>
      <c r="C423" s="74" t="s">
        <v>165</v>
      </c>
      <c r="D423" s="75" t="s">
        <v>169</v>
      </c>
      <c r="E423" s="75"/>
      <c r="F423" s="75"/>
      <c r="G423" s="68">
        <v>85000</v>
      </c>
      <c r="H423" s="132">
        <v>2805</v>
      </c>
    </row>
    <row r="424" spans="1:8" x14ac:dyDescent="0.25">
      <c r="A424" s="129"/>
      <c r="B424" s="68"/>
      <c r="C424" s="74"/>
      <c r="D424" s="75"/>
      <c r="E424" s="75"/>
      <c r="F424" s="75"/>
      <c r="G424" s="68"/>
      <c r="H424" s="130">
        <f>SUM(H420:H423)</f>
        <v>68145</v>
      </c>
    </row>
    <row r="425" spans="1:8" x14ac:dyDescent="0.25">
      <c r="A425" s="129"/>
      <c r="B425" s="68"/>
      <c r="C425" s="74"/>
      <c r="D425" s="75"/>
      <c r="E425" s="75"/>
      <c r="F425" s="75"/>
      <c r="G425" s="134" t="s">
        <v>67</v>
      </c>
      <c r="H425" s="135">
        <f>H424+H418</f>
        <v>266148.59999999998</v>
      </c>
    </row>
    <row r="426" spans="1:8" x14ac:dyDescent="0.25">
      <c r="A426" s="129"/>
      <c r="B426" s="68"/>
      <c r="C426" s="74"/>
      <c r="D426" s="75"/>
      <c r="E426" s="75"/>
      <c r="F426" s="75"/>
      <c r="G426" s="134" t="s">
        <v>370</v>
      </c>
      <c r="H426" s="135">
        <f>H425*10%</f>
        <v>26614.86</v>
      </c>
    </row>
    <row r="427" spans="1:8" x14ac:dyDescent="0.25">
      <c r="A427" s="129"/>
      <c r="B427" s="68"/>
      <c r="C427" s="74"/>
      <c r="D427" s="75"/>
      <c r="E427" s="75"/>
      <c r="F427" s="75"/>
      <c r="G427" s="134" t="s">
        <v>371</v>
      </c>
      <c r="H427" s="135">
        <f>H425*2%</f>
        <v>5322.9719999999998</v>
      </c>
    </row>
    <row r="428" spans="1:8" x14ac:dyDescent="0.25">
      <c r="A428" s="129"/>
      <c r="B428" s="68"/>
      <c r="C428" s="74"/>
      <c r="D428" s="75"/>
      <c r="E428" s="75"/>
      <c r="F428" s="75"/>
      <c r="G428" s="134" t="s">
        <v>372</v>
      </c>
      <c r="H428" s="135">
        <f>H425*10%</f>
        <v>26614.86</v>
      </c>
    </row>
    <row r="429" spans="1:8" x14ac:dyDescent="0.25">
      <c r="A429" s="129"/>
      <c r="B429" s="68"/>
      <c r="C429" s="74"/>
      <c r="D429" s="75"/>
      <c r="E429" s="75"/>
      <c r="F429" s="75"/>
      <c r="G429" s="134" t="s">
        <v>67</v>
      </c>
      <c r="H429" s="135">
        <f>SUM(H425:H428)</f>
        <v>324701.29199999996</v>
      </c>
    </row>
    <row r="430" spans="1:8" x14ac:dyDescent="0.25">
      <c r="A430" s="334" t="s">
        <v>282</v>
      </c>
      <c r="B430" s="335"/>
      <c r="C430" s="335"/>
      <c r="D430" s="335"/>
      <c r="E430" s="335"/>
      <c r="F430" s="335"/>
      <c r="G430" s="335"/>
      <c r="H430" s="336"/>
    </row>
    <row r="431" spans="1:8" x14ac:dyDescent="0.25">
      <c r="A431" s="129"/>
      <c r="B431" s="68"/>
      <c r="C431" s="74"/>
      <c r="D431" s="75"/>
      <c r="E431" s="75"/>
      <c r="F431" s="75"/>
      <c r="G431" s="68"/>
      <c r="H431" s="130"/>
    </row>
    <row r="432" spans="1:8" x14ac:dyDescent="0.25">
      <c r="A432" s="126" t="s">
        <v>256</v>
      </c>
      <c r="B432" s="76">
        <v>1</v>
      </c>
      <c r="C432" s="128" t="s">
        <v>12</v>
      </c>
      <c r="D432" s="321" t="s">
        <v>225</v>
      </c>
      <c r="E432" s="321"/>
      <c r="F432" s="321"/>
      <c r="G432" s="321"/>
      <c r="H432" s="322"/>
    </row>
    <row r="433" spans="1:8" x14ac:dyDescent="0.25">
      <c r="A433" s="129"/>
      <c r="B433" s="68"/>
      <c r="C433" s="74"/>
      <c r="D433" s="73" t="s">
        <v>159</v>
      </c>
      <c r="E433" s="75"/>
      <c r="F433" s="75"/>
      <c r="G433" s="68"/>
      <c r="H433" s="133"/>
    </row>
    <row r="434" spans="1:8" x14ac:dyDescent="0.25">
      <c r="A434" s="129"/>
      <c r="B434" s="136">
        <v>8</v>
      </c>
      <c r="C434" s="74" t="s">
        <v>226</v>
      </c>
      <c r="D434" s="75" t="s">
        <v>227</v>
      </c>
      <c r="E434" s="75"/>
      <c r="F434" s="75"/>
      <c r="G434" s="68">
        <v>7593</v>
      </c>
      <c r="H434" s="132">
        <v>60744</v>
      </c>
    </row>
    <row r="435" spans="1:8" x14ac:dyDescent="0.25">
      <c r="A435" s="129"/>
      <c r="B435" s="136">
        <v>4.4000000000000004</v>
      </c>
      <c r="C435" s="74" t="s">
        <v>161</v>
      </c>
      <c r="D435" s="75" t="s">
        <v>228</v>
      </c>
      <c r="E435" s="75"/>
      <c r="F435" s="75"/>
      <c r="G435" s="68">
        <v>2483</v>
      </c>
      <c r="H435" s="132">
        <v>10925.2</v>
      </c>
    </row>
    <row r="436" spans="1:8" x14ac:dyDescent="0.25">
      <c r="A436" s="129"/>
      <c r="B436" s="68"/>
      <c r="C436" s="74"/>
      <c r="D436" s="75"/>
      <c r="E436" s="75"/>
      <c r="F436" s="75"/>
      <c r="G436" s="68"/>
      <c r="H436" s="130">
        <f>SUM(H434:H435)</f>
        <v>71669.2</v>
      </c>
    </row>
    <row r="437" spans="1:8" x14ac:dyDescent="0.25">
      <c r="A437" s="129"/>
      <c r="B437" s="68"/>
      <c r="C437" s="74"/>
      <c r="D437" s="73" t="s">
        <v>164</v>
      </c>
      <c r="E437" s="75"/>
      <c r="F437" s="75"/>
      <c r="G437" s="68"/>
      <c r="H437" s="133"/>
    </row>
    <row r="438" spans="1:8" x14ac:dyDescent="0.25">
      <c r="A438" s="129"/>
      <c r="B438" s="136">
        <v>7.0000000000000007E-2</v>
      </c>
      <c r="C438" s="74" t="s">
        <v>165</v>
      </c>
      <c r="D438" s="75" t="s">
        <v>167</v>
      </c>
      <c r="E438" s="75"/>
      <c r="F438" s="75"/>
      <c r="G438" s="68">
        <v>60000</v>
      </c>
      <c r="H438" s="132">
        <v>4200</v>
      </c>
    </row>
    <row r="439" spans="1:8" x14ac:dyDescent="0.25">
      <c r="A439" s="129"/>
      <c r="B439" s="136">
        <v>0.25</v>
      </c>
      <c r="C439" s="74" t="s">
        <v>165</v>
      </c>
      <c r="D439" s="75" t="s">
        <v>229</v>
      </c>
      <c r="E439" s="75"/>
      <c r="F439" s="75"/>
      <c r="G439" s="68">
        <v>70000</v>
      </c>
      <c r="H439" s="132">
        <v>17500</v>
      </c>
    </row>
    <row r="440" spans="1:8" x14ac:dyDescent="0.25">
      <c r="A440" s="129"/>
      <c r="B440" s="136">
        <v>0.05</v>
      </c>
      <c r="C440" s="74" t="s">
        <v>165</v>
      </c>
      <c r="D440" s="75" t="s">
        <v>168</v>
      </c>
      <c r="E440" s="75"/>
      <c r="F440" s="75"/>
      <c r="G440" s="68">
        <v>80000</v>
      </c>
      <c r="H440" s="132">
        <v>4000</v>
      </c>
    </row>
    <row r="441" spans="1:8" x14ac:dyDescent="0.25">
      <c r="A441" s="129"/>
      <c r="B441" s="136">
        <v>5.0000000000000001E-3</v>
      </c>
      <c r="C441" s="74" t="s">
        <v>165</v>
      </c>
      <c r="D441" s="75" t="s">
        <v>169</v>
      </c>
      <c r="E441" s="75"/>
      <c r="F441" s="75"/>
      <c r="G441" s="68">
        <v>85000</v>
      </c>
      <c r="H441" s="132">
        <v>425</v>
      </c>
    </row>
    <row r="442" spans="1:8" x14ac:dyDescent="0.25">
      <c r="A442" s="129"/>
      <c r="B442" s="68"/>
      <c r="C442" s="74"/>
      <c r="D442" s="75"/>
      <c r="E442" s="75"/>
      <c r="F442" s="75"/>
      <c r="G442" s="68"/>
      <c r="H442" s="130">
        <f>SUM(H438:H441)</f>
        <v>26125</v>
      </c>
    </row>
    <row r="443" spans="1:8" x14ac:dyDescent="0.25">
      <c r="A443" s="129"/>
      <c r="B443" s="68"/>
      <c r="C443" s="74"/>
      <c r="D443" s="75"/>
      <c r="E443" s="75"/>
      <c r="F443" s="75"/>
      <c r="G443" s="134" t="s">
        <v>67</v>
      </c>
      <c r="H443" s="135">
        <f>H442+H436</f>
        <v>97794.2</v>
      </c>
    </row>
    <row r="444" spans="1:8" x14ac:dyDescent="0.25">
      <c r="A444" s="129"/>
      <c r="B444" s="68"/>
      <c r="C444" s="74"/>
      <c r="D444" s="75"/>
      <c r="E444" s="75"/>
      <c r="F444" s="75"/>
      <c r="G444" s="134" t="s">
        <v>370</v>
      </c>
      <c r="H444" s="135">
        <f>H443*10%</f>
        <v>9779.42</v>
      </c>
    </row>
    <row r="445" spans="1:8" x14ac:dyDescent="0.25">
      <c r="A445" s="129"/>
      <c r="B445" s="68"/>
      <c r="C445" s="74"/>
      <c r="D445" s="75"/>
      <c r="E445" s="75"/>
      <c r="F445" s="75"/>
      <c r="G445" s="134" t="s">
        <v>371</v>
      </c>
      <c r="H445" s="135">
        <f>H443*2%</f>
        <v>1955.884</v>
      </c>
    </row>
    <row r="446" spans="1:8" x14ac:dyDescent="0.25">
      <c r="A446" s="129"/>
      <c r="B446" s="68"/>
      <c r="C446" s="74"/>
      <c r="D446" s="75"/>
      <c r="E446" s="75"/>
      <c r="F446" s="75"/>
      <c r="G446" s="134" t="s">
        <v>372</v>
      </c>
      <c r="H446" s="135">
        <f>H443*10%</f>
        <v>9779.42</v>
      </c>
    </row>
    <row r="447" spans="1:8" x14ac:dyDescent="0.25">
      <c r="A447" s="129"/>
      <c r="B447" s="68"/>
      <c r="C447" s="74"/>
      <c r="D447" s="75"/>
      <c r="E447" s="75"/>
      <c r="F447" s="75"/>
      <c r="G447" s="134" t="s">
        <v>67</v>
      </c>
      <c r="H447" s="135">
        <f>SUM(H443:H446)</f>
        <v>119308.924</v>
      </c>
    </row>
    <row r="448" spans="1:8" x14ac:dyDescent="0.25">
      <c r="A448" s="126" t="s">
        <v>257</v>
      </c>
      <c r="B448" s="76">
        <v>1</v>
      </c>
      <c r="C448" s="128" t="s">
        <v>12</v>
      </c>
      <c r="D448" s="329" t="s">
        <v>230</v>
      </c>
      <c r="E448" s="329"/>
      <c r="F448" s="329"/>
      <c r="G448" s="329"/>
      <c r="H448" s="330"/>
    </row>
    <row r="449" spans="1:8" x14ac:dyDescent="0.25">
      <c r="A449" s="129"/>
      <c r="B449" s="68"/>
      <c r="C449" s="74"/>
      <c r="D449" s="73" t="s">
        <v>159</v>
      </c>
      <c r="E449" s="75"/>
      <c r="F449" s="75"/>
      <c r="G449" s="68"/>
      <c r="H449" s="133"/>
    </row>
    <row r="450" spans="1:8" x14ac:dyDescent="0.25">
      <c r="A450" s="129"/>
      <c r="B450" s="68">
        <v>20.952380952380953</v>
      </c>
      <c r="C450" s="74" t="s">
        <v>161</v>
      </c>
      <c r="D450" s="75" t="s">
        <v>231</v>
      </c>
      <c r="E450" s="75"/>
      <c r="F450" s="75"/>
      <c r="G450" s="68">
        <v>1606</v>
      </c>
      <c r="H450" s="132">
        <v>33649.523809523809</v>
      </c>
    </row>
    <row r="451" spans="1:8" x14ac:dyDescent="0.25">
      <c r="A451" s="129"/>
      <c r="B451" s="68"/>
      <c r="C451" s="74"/>
      <c r="D451" s="75"/>
      <c r="E451" s="75"/>
      <c r="F451" s="75"/>
      <c r="G451" s="68"/>
      <c r="H451" s="132">
        <f>H450</f>
        <v>33649.523809523809</v>
      </c>
    </row>
    <row r="452" spans="1:8" x14ac:dyDescent="0.25">
      <c r="A452" s="129"/>
      <c r="B452" s="68"/>
      <c r="C452" s="74"/>
      <c r="D452" s="73" t="s">
        <v>164</v>
      </c>
      <c r="E452" s="75"/>
      <c r="F452" s="75"/>
      <c r="G452" s="68"/>
      <c r="H452" s="133"/>
    </row>
    <row r="453" spans="1:8" x14ac:dyDescent="0.25">
      <c r="A453" s="129"/>
      <c r="B453" s="68">
        <v>0.16</v>
      </c>
      <c r="C453" s="74" t="s">
        <v>165</v>
      </c>
      <c r="D453" s="75" t="s">
        <v>167</v>
      </c>
      <c r="E453" s="75"/>
      <c r="F453" s="75"/>
      <c r="G453" s="68">
        <v>60000</v>
      </c>
      <c r="H453" s="132">
        <v>9600</v>
      </c>
    </row>
    <row r="454" spans="1:8" x14ac:dyDescent="0.25">
      <c r="A454" s="129"/>
      <c r="B454" s="68">
        <v>0.08</v>
      </c>
      <c r="C454" s="74" t="s">
        <v>165</v>
      </c>
      <c r="D454" s="75" t="s">
        <v>229</v>
      </c>
      <c r="E454" s="75"/>
      <c r="F454" s="75"/>
      <c r="G454" s="68">
        <v>70000</v>
      </c>
      <c r="H454" s="132">
        <v>5600</v>
      </c>
    </row>
    <row r="455" spans="1:8" x14ac:dyDescent="0.25">
      <c r="A455" s="129"/>
      <c r="B455" s="68">
        <v>0.04</v>
      </c>
      <c r="C455" s="74" t="s">
        <v>165</v>
      </c>
      <c r="D455" s="75" t="s">
        <v>168</v>
      </c>
      <c r="E455" s="75"/>
      <c r="F455" s="75"/>
      <c r="G455" s="68">
        <v>80000</v>
      </c>
      <c r="H455" s="132">
        <v>3200</v>
      </c>
    </row>
    <row r="456" spans="1:8" x14ac:dyDescent="0.25">
      <c r="A456" s="129"/>
      <c r="B456" s="68">
        <v>0.02</v>
      </c>
      <c r="C456" s="74" t="s">
        <v>165</v>
      </c>
      <c r="D456" s="75" t="s">
        <v>169</v>
      </c>
      <c r="E456" s="75"/>
      <c r="F456" s="75"/>
      <c r="G456" s="68">
        <v>85000</v>
      </c>
      <c r="H456" s="132">
        <v>1700</v>
      </c>
    </row>
    <row r="457" spans="1:8" x14ac:dyDescent="0.25">
      <c r="A457" s="129"/>
      <c r="B457" s="68"/>
      <c r="C457" s="74"/>
      <c r="D457" s="75"/>
      <c r="E457" s="75"/>
      <c r="F457" s="75"/>
      <c r="G457" s="68"/>
      <c r="H457" s="132">
        <f>SUM(H453:H456)</f>
        <v>20100</v>
      </c>
    </row>
    <row r="458" spans="1:8" x14ac:dyDescent="0.25">
      <c r="A458" s="129"/>
      <c r="B458" s="68"/>
      <c r="C458" s="74"/>
      <c r="D458" s="75"/>
      <c r="E458" s="75"/>
      <c r="F458" s="75"/>
      <c r="G458" s="134" t="s">
        <v>67</v>
      </c>
      <c r="H458" s="135">
        <f>H457+H451</f>
        <v>53749.523809523809</v>
      </c>
    </row>
    <row r="459" spans="1:8" x14ac:dyDescent="0.25">
      <c r="A459" s="129"/>
      <c r="B459" s="68"/>
      <c r="C459" s="74"/>
      <c r="D459" s="75"/>
      <c r="E459" s="75"/>
      <c r="F459" s="75"/>
      <c r="G459" s="134" t="s">
        <v>370</v>
      </c>
      <c r="H459" s="135">
        <f>H458*10%</f>
        <v>5374.9523809523816</v>
      </c>
    </row>
    <row r="460" spans="1:8" x14ac:dyDescent="0.25">
      <c r="A460" s="129"/>
      <c r="B460" s="68"/>
      <c r="C460" s="74"/>
      <c r="D460" s="75"/>
      <c r="E460" s="75"/>
      <c r="F460" s="75"/>
      <c r="G460" s="134" t="s">
        <v>371</v>
      </c>
      <c r="H460" s="135">
        <f>H458*2%</f>
        <v>1074.9904761904761</v>
      </c>
    </row>
    <row r="461" spans="1:8" x14ac:dyDescent="0.25">
      <c r="A461" s="129"/>
      <c r="B461" s="68"/>
      <c r="C461" s="74"/>
      <c r="D461" s="75"/>
      <c r="E461" s="75"/>
      <c r="F461" s="75"/>
      <c r="G461" s="134" t="s">
        <v>372</v>
      </c>
      <c r="H461" s="135">
        <f>H458*10%</f>
        <v>5374.9523809523816</v>
      </c>
    </row>
    <row r="462" spans="1:8" x14ac:dyDescent="0.25">
      <c r="A462" s="129"/>
      <c r="B462" s="68"/>
      <c r="C462" s="74"/>
      <c r="D462" s="75"/>
      <c r="E462" s="75"/>
      <c r="F462" s="75"/>
      <c r="G462" s="134" t="s">
        <v>67</v>
      </c>
      <c r="H462" s="135">
        <f>SUM(H458:H461)</f>
        <v>65574.419047619042</v>
      </c>
    </row>
    <row r="463" spans="1:8" x14ac:dyDescent="0.25">
      <c r="A463" s="140" t="s">
        <v>258</v>
      </c>
      <c r="B463" s="76">
        <v>1</v>
      </c>
      <c r="C463" s="128" t="s">
        <v>12</v>
      </c>
      <c r="D463" s="329" t="s">
        <v>232</v>
      </c>
      <c r="E463" s="329"/>
      <c r="F463" s="329"/>
      <c r="G463" s="329"/>
      <c r="H463" s="330"/>
    </row>
    <row r="464" spans="1:8" x14ac:dyDescent="0.25">
      <c r="A464" s="129"/>
      <c r="B464" s="68"/>
      <c r="C464" s="74"/>
      <c r="D464" s="73" t="s">
        <v>159</v>
      </c>
      <c r="E464" s="75"/>
      <c r="F464" s="75"/>
      <c r="G464" s="68"/>
      <c r="H464" s="133"/>
    </row>
    <row r="465" spans="1:8" x14ac:dyDescent="0.25">
      <c r="A465" s="129"/>
      <c r="B465" s="68">
        <v>2.2000000000000002</v>
      </c>
      <c r="C465" s="74" t="s">
        <v>161</v>
      </c>
      <c r="D465" s="75" t="s">
        <v>233</v>
      </c>
      <c r="E465" s="75"/>
      <c r="F465" s="75"/>
      <c r="G465" s="68">
        <v>3081</v>
      </c>
      <c r="H465" s="132">
        <v>6778.2000000000007</v>
      </c>
    </row>
    <row r="466" spans="1:8" x14ac:dyDescent="0.25">
      <c r="A466" s="129"/>
      <c r="B466" s="68"/>
      <c r="C466" s="74"/>
      <c r="D466" s="75"/>
      <c r="E466" s="75"/>
      <c r="F466" s="75"/>
      <c r="G466" s="68"/>
      <c r="H466" s="132">
        <f>H465</f>
        <v>6778.2000000000007</v>
      </c>
    </row>
    <row r="467" spans="1:8" x14ac:dyDescent="0.25">
      <c r="A467" s="129"/>
      <c r="B467" s="68"/>
      <c r="C467" s="74"/>
      <c r="D467" s="73" t="s">
        <v>164</v>
      </c>
      <c r="E467" s="75"/>
      <c r="F467" s="75"/>
      <c r="G467" s="68"/>
      <c r="H467" s="133"/>
    </row>
    <row r="468" spans="1:8" x14ac:dyDescent="0.25">
      <c r="A468" s="129"/>
      <c r="B468" s="68">
        <v>0.1</v>
      </c>
      <c r="C468" s="74" t="s">
        <v>165</v>
      </c>
      <c r="D468" s="75" t="s">
        <v>167</v>
      </c>
      <c r="E468" s="75"/>
      <c r="F468" s="75"/>
      <c r="G468" s="68">
        <v>60000</v>
      </c>
      <c r="H468" s="132">
        <v>6000</v>
      </c>
    </row>
    <row r="469" spans="1:8" x14ac:dyDescent="0.25">
      <c r="A469" s="129"/>
      <c r="B469" s="68">
        <v>0.05</v>
      </c>
      <c r="C469" s="74" t="s">
        <v>165</v>
      </c>
      <c r="D469" s="75" t="s">
        <v>229</v>
      </c>
      <c r="E469" s="75"/>
      <c r="F469" s="75"/>
      <c r="G469" s="68">
        <v>70000</v>
      </c>
      <c r="H469" s="132">
        <v>3500</v>
      </c>
    </row>
    <row r="470" spans="1:8" x14ac:dyDescent="0.25">
      <c r="A470" s="129"/>
      <c r="B470" s="68">
        <v>2.5000000000000001E-2</v>
      </c>
      <c r="C470" s="74" t="s">
        <v>165</v>
      </c>
      <c r="D470" s="75" t="s">
        <v>168</v>
      </c>
      <c r="E470" s="75"/>
      <c r="F470" s="75"/>
      <c r="G470" s="68">
        <v>80000</v>
      </c>
      <c r="H470" s="132">
        <v>2000</v>
      </c>
    </row>
    <row r="471" spans="1:8" x14ac:dyDescent="0.25">
      <c r="A471" s="129"/>
      <c r="B471" s="68">
        <v>1.2500000000000001E-2</v>
      </c>
      <c r="C471" s="74" t="s">
        <v>165</v>
      </c>
      <c r="D471" s="75" t="s">
        <v>169</v>
      </c>
      <c r="E471" s="75"/>
      <c r="F471" s="75"/>
      <c r="G471" s="68">
        <v>85000</v>
      </c>
      <c r="H471" s="132">
        <v>1062.5</v>
      </c>
    </row>
    <row r="472" spans="1:8" x14ac:dyDescent="0.25">
      <c r="A472" s="129"/>
      <c r="B472" s="68"/>
      <c r="C472" s="74"/>
      <c r="D472" s="75"/>
      <c r="E472" s="75"/>
      <c r="F472" s="75"/>
      <c r="G472" s="68"/>
      <c r="H472" s="130">
        <f>SUM(H468:H471)</f>
        <v>12562.5</v>
      </c>
    </row>
    <row r="473" spans="1:8" x14ac:dyDescent="0.25">
      <c r="A473" s="129"/>
      <c r="B473" s="68"/>
      <c r="C473" s="74"/>
      <c r="D473" s="75"/>
      <c r="E473" s="75"/>
      <c r="F473" s="75"/>
      <c r="G473" s="134" t="s">
        <v>67</v>
      </c>
      <c r="H473" s="135">
        <f>H472+H466</f>
        <v>19340.7</v>
      </c>
    </row>
    <row r="474" spans="1:8" x14ac:dyDescent="0.25">
      <c r="A474" s="129"/>
      <c r="B474" s="68"/>
      <c r="C474" s="74"/>
      <c r="D474" s="75"/>
      <c r="E474" s="75"/>
      <c r="F474" s="75"/>
      <c r="G474" s="134" t="s">
        <v>370</v>
      </c>
      <c r="H474" s="135">
        <f>H473*10%</f>
        <v>1934.0700000000002</v>
      </c>
    </row>
    <row r="475" spans="1:8" x14ac:dyDescent="0.25">
      <c r="A475" s="129"/>
      <c r="B475" s="68"/>
      <c r="C475" s="74"/>
      <c r="D475" s="75"/>
      <c r="E475" s="75"/>
      <c r="F475" s="75"/>
      <c r="G475" s="134" t="s">
        <v>371</v>
      </c>
      <c r="H475" s="135">
        <f>H473*2%</f>
        <v>386.81400000000002</v>
      </c>
    </row>
    <row r="476" spans="1:8" x14ac:dyDescent="0.25">
      <c r="A476" s="129"/>
      <c r="B476" s="68"/>
      <c r="C476" s="74"/>
      <c r="D476" s="75"/>
      <c r="E476" s="75"/>
      <c r="F476" s="75"/>
      <c r="G476" s="134" t="s">
        <v>372</v>
      </c>
      <c r="H476" s="135">
        <f>H473*10%</f>
        <v>1934.0700000000002</v>
      </c>
    </row>
    <row r="477" spans="1:8" ht="15.75" thickBot="1" x14ac:dyDescent="0.3">
      <c r="A477" s="129"/>
      <c r="B477" s="68"/>
      <c r="C477" s="74"/>
      <c r="D477" s="75"/>
      <c r="E477" s="75"/>
      <c r="F477" s="75"/>
      <c r="G477" s="134" t="s">
        <v>67</v>
      </c>
      <c r="H477" s="135">
        <f>SUM(H473:H476)</f>
        <v>23595.653999999999</v>
      </c>
    </row>
    <row r="478" spans="1:8" ht="15.75" thickTop="1" x14ac:dyDescent="0.25">
      <c r="A478" s="203"/>
      <c r="B478" s="204"/>
      <c r="C478" s="203"/>
      <c r="D478" s="337"/>
      <c r="E478" s="337"/>
      <c r="F478" s="337"/>
      <c r="G478" s="337"/>
      <c r="H478" s="337"/>
    </row>
    <row r="479" spans="1:8" x14ac:dyDescent="0.25">
      <c r="A479" s="66"/>
      <c r="B479" s="55"/>
      <c r="C479" s="56"/>
      <c r="D479" s="66"/>
      <c r="E479" s="54"/>
      <c r="F479" s="54"/>
      <c r="G479" s="55"/>
      <c r="H479" s="71"/>
    </row>
    <row r="480" spans="1:8" x14ac:dyDescent="0.25">
      <c r="A480" s="66"/>
      <c r="B480" s="55"/>
      <c r="C480" s="56"/>
      <c r="D480" s="54"/>
      <c r="E480" s="54"/>
      <c r="F480" s="54"/>
      <c r="G480" s="55"/>
      <c r="H480" s="72"/>
    </row>
    <row r="481" spans="1:8" x14ac:dyDescent="0.25">
      <c r="A481" s="66"/>
      <c r="B481" s="55"/>
      <c r="C481" s="56"/>
      <c r="D481" s="54"/>
      <c r="E481" s="54"/>
      <c r="F481" s="54"/>
      <c r="G481" s="55"/>
      <c r="H481" s="72"/>
    </row>
    <row r="482" spans="1:8" x14ac:dyDescent="0.25">
      <c r="A482" s="66"/>
      <c r="B482" s="55"/>
      <c r="C482" s="56"/>
      <c r="D482" s="66"/>
      <c r="E482" s="54"/>
      <c r="F482" s="54"/>
      <c r="G482" s="55"/>
      <c r="H482" s="71"/>
    </row>
    <row r="483" spans="1:8" x14ac:dyDescent="0.25">
      <c r="A483" s="66"/>
      <c r="B483" s="55"/>
      <c r="C483" s="56"/>
      <c r="D483" s="54"/>
      <c r="E483" s="54"/>
      <c r="F483" s="54"/>
      <c r="G483" s="55"/>
      <c r="H483" s="72"/>
    </row>
    <row r="484" spans="1:8" x14ac:dyDescent="0.25">
      <c r="A484" s="66"/>
      <c r="B484" s="55"/>
      <c r="C484" s="56"/>
      <c r="D484" s="54"/>
      <c r="E484" s="54"/>
      <c r="F484" s="54"/>
      <c r="G484" s="55"/>
      <c r="H484" s="72"/>
    </row>
    <row r="485" spans="1:8" x14ac:dyDescent="0.25">
      <c r="A485" s="66"/>
      <c r="B485" s="55"/>
      <c r="C485" s="56"/>
      <c r="D485" s="54"/>
      <c r="E485" s="54"/>
      <c r="F485" s="54"/>
      <c r="G485" s="55"/>
      <c r="H485" s="72"/>
    </row>
    <row r="486" spans="1:8" x14ac:dyDescent="0.25">
      <c r="A486" s="66"/>
      <c r="B486" s="55"/>
      <c r="C486" s="56"/>
      <c r="D486" s="54"/>
      <c r="E486" s="54"/>
      <c r="F486" s="54"/>
      <c r="G486" s="55"/>
      <c r="H486" s="72"/>
    </row>
    <row r="487" spans="1:8" x14ac:dyDescent="0.25">
      <c r="A487" s="66"/>
      <c r="B487" s="55"/>
      <c r="C487" s="56"/>
      <c r="D487" s="54"/>
      <c r="E487" s="54"/>
      <c r="F487" s="54"/>
      <c r="G487" s="55"/>
      <c r="H487" s="63"/>
    </row>
    <row r="488" spans="1:8" x14ac:dyDescent="0.25">
      <c r="A488" s="66"/>
      <c r="B488" s="55"/>
      <c r="C488" s="56"/>
      <c r="D488" s="54"/>
      <c r="E488" s="54"/>
      <c r="F488" s="54"/>
      <c r="G488" s="59"/>
      <c r="H488" s="205"/>
    </row>
    <row r="489" spans="1:8" x14ac:dyDescent="0.25">
      <c r="A489" s="66"/>
      <c r="B489" s="55"/>
      <c r="C489" s="56"/>
      <c r="D489" s="54"/>
      <c r="E489" s="54"/>
      <c r="F489" s="54"/>
      <c r="G489" s="59"/>
      <c r="H489" s="205"/>
    </row>
    <row r="490" spans="1:8" x14ac:dyDescent="0.25">
      <c r="A490" s="66"/>
      <c r="B490" s="55"/>
      <c r="C490" s="56"/>
      <c r="D490" s="54"/>
      <c r="E490" s="54"/>
      <c r="F490" s="54"/>
      <c r="G490" s="59"/>
      <c r="H490" s="205"/>
    </row>
    <row r="491" spans="1:8" x14ac:dyDescent="0.25">
      <c r="A491" s="66"/>
      <c r="B491" s="55"/>
      <c r="C491" s="56"/>
      <c r="D491" s="54"/>
      <c r="E491" s="54"/>
      <c r="F491" s="54"/>
      <c r="G491" s="59"/>
      <c r="H491" s="205"/>
    </row>
    <row r="492" spans="1:8" x14ac:dyDescent="0.25">
      <c r="A492" s="66"/>
      <c r="B492" s="55"/>
      <c r="C492" s="56"/>
      <c r="D492" s="54"/>
      <c r="E492" s="54"/>
      <c r="F492" s="54"/>
      <c r="G492" s="59"/>
      <c r="H492" s="205"/>
    </row>
    <row r="493" spans="1:8" x14ac:dyDescent="0.25">
      <c r="A493" s="58"/>
      <c r="B493" s="59"/>
      <c r="C493" s="58"/>
      <c r="D493" s="338"/>
      <c r="E493" s="338"/>
      <c r="F493" s="338"/>
      <c r="G493" s="338"/>
      <c r="H493" s="338"/>
    </row>
    <row r="494" spans="1:8" x14ac:dyDescent="0.25">
      <c r="A494" s="66"/>
      <c r="B494" s="55"/>
      <c r="C494" s="56"/>
      <c r="D494" s="66"/>
      <c r="E494" s="54"/>
      <c r="F494" s="54"/>
      <c r="G494" s="55"/>
      <c r="H494" s="71"/>
    </row>
    <row r="495" spans="1:8" x14ac:dyDescent="0.25">
      <c r="A495" s="66"/>
      <c r="B495" s="55"/>
      <c r="C495" s="56"/>
      <c r="D495" s="54"/>
      <c r="E495" s="54"/>
      <c r="F495" s="54"/>
      <c r="G495" s="55"/>
      <c r="H495" s="72"/>
    </row>
    <row r="496" spans="1:8" x14ac:dyDescent="0.25">
      <c r="A496" s="66"/>
      <c r="B496" s="55"/>
      <c r="C496" s="56"/>
      <c r="D496" s="54"/>
      <c r="E496" s="54"/>
      <c r="F496" s="54"/>
      <c r="G496" s="55"/>
      <c r="H496" s="63"/>
    </row>
    <row r="497" spans="1:8" x14ac:dyDescent="0.25">
      <c r="A497" s="66"/>
      <c r="B497" s="55"/>
      <c r="C497" s="56"/>
      <c r="D497" s="66"/>
      <c r="E497" s="54"/>
      <c r="F497" s="54"/>
      <c r="G497" s="55"/>
      <c r="H497" s="71"/>
    </row>
    <row r="498" spans="1:8" x14ac:dyDescent="0.25">
      <c r="A498" s="66"/>
      <c r="B498" s="55"/>
      <c r="C498" s="56"/>
      <c r="D498" s="54"/>
      <c r="E498" s="54"/>
      <c r="F498" s="54"/>
      <c r="G498" s="55"/>
      <c r="H498" s="72"/>
    </row>
    <row r="499" spans="1:8" x14ac:dyDescent="0.25">
      <c r="A499" s="66"/>
      <c r="B499" s="55"/>
      <c r="C499" s="56"/>
      <c r="D499" s="54"/>
      <c r="E499" s="54"/>
      <c r="F499" s="54"/>
      <c r="G499" s="55"/>
      <c r="H499" s="72"/>
    </row>
    <row r="500" spans="1:8" x14ac:dyDescent="0.25">
      <c r="A500" s="66"/>
      <c r="B500" s="55"/>
      <c r="C500" s="56"/>
      <c r="D500" s="54"/>
      <c r="E500" s="54"/>
      <c r="F500" s="54"/>
      <c r="G500" s="55"/>
      <c r="H500" s="72"/>
    </row>
    <row r="501" spans="1:8" x14ac:dyDescent="0.25">
      <c r="A501" s="66"/>
      <c r="B501" s="55"/>
      <c r="C501" s="56"/>
      <c r="D501" s="54"/>
      <c r="E501" s="54"/>
      <c r="F501" s="54"/>
      <c r="G501" s="55"/>
      <c r="H501" s="72"/>
    </row>
    <row r="502" spans="1:8" x14ac:dyDescent="0.25">
      <c r="A502" s="66"/>
      <c r="B502" s="55"/>
      <c r="C502" s="56"/>
      <c r="D502" s="54"/>
      <c r="E502" s="54"/>
      <c r="F502" s="54"/>
      <c r="G502" s="55"/>
      <c r="H502" s="63"/>
    </row>
    <row r="503" spans="1:8" x14ac:dyDescent="0.25">
      <c r="A503" s="66"/>
      <c r="B503" s="55"/>
      <c r="C503" s="56"/>
      <c r="D503" s="54"/>
      <c r="E503" s="54"/>
      <c r="F503" s="54"/>
      <c r="G503" s="59"/>
      <c r="H503" s="205"/>
    </row>
    <row r="504" spans="1:8" x14ac:dyDescent="0.25">
      <c r="A504" s="58"/>
      <c r="B504" s="59"/>
      <c r="C504" s="58"/>
      <c r="D504" s="338"/>
      <c r="E504" s="338"/>
      <c r="F504" s="338"/>
      <c r="G504" s="338"/>
      <c r="H504" s="338"/>
    </row>
    <row r="505" spans="1:8" x14ac:dyDescent="0.25">
      <c r="A505" s="66"/>
      <c r="B505" s="55"/>
      <c r="C505" s="56"/>
      <c r="D505" s="66"/>
      <c r="E505" s="54"/>
      <c r="F505" s="54"/>
      <c r="G505" s="55"/>
      <c r="H505" s="71"/>
    </row>
    <row r="506" spans="1:8" x14ac:dyDescent="0.25">
      <c r="A506" s="66"/>
      <c r="B506" s="55"/>
      <c r="C506" s="56"/>
      <c r="D506" s="54"/>
      <c r="E506" s="54"/>
      <c r="F506" s="54"/>
      <c r="G506" s="55"/>
      <c r="H506" s="72"/>
    </row>
    <row r="507" spans="1:8" x14ac:dyDescent="0.25">
      <c r="A507" s="66"/>
      <c r="B507" s="55"/>
      <c r="C507" s="56"/>
      <c r="D507" s="54"/>
      <c r="E507" s="54"/>
      <c r="F507" s="54"/>
      <c r="G507" s="55"/>
      <c r="H507" s="63"/>
    </row>
    <row r="508" spans="1:8" x14ac:dyDescent="0.25">
      <c r="A508" s="66"/>
      <c r="B508" s="55"/>
      <c r="C508" s="56"/>
      <c r="D508" s="66"/>
      <c r="E508" s="54"/>
      <c r="F508" s="54"/>
      <c r="G508" s="55"/>
      <c r="H508" s="71"/>
    </row>
    <row r="509" spans="1:8" x14ac:dyDescent="0.25">
      <c r="A509" s="66"/>
      <c r="B509" s="55"/>
      <c r="C509" s="56"/>
      <c r="D509" s="54"/>
      <c r="E509" s="54"/>
      <c r="F509" s="54"/>
      <c r="G509" s="55"/>
      <c r="H509" s="72"/>
    </row>
    <row r="510" spans="1:8" x14ac:dyDescent="0.25">
      <c r="A510" s="66"/>
      <c r="B510" s="55"/>
      <c r="C510" s="56"/>
      <c r="D510" s="54"/>
      <c r="E510" s="54"/>
      <c r="F510" s="54"/>
      <c r="G510" s="55"/>
      <c r="H510" s="72"/>
    </row>
    <row r="511" spans="1:8" x14ac:dyDescent="0.25">
      <c r="A511" s="66"/>
      <c r="B511" s="55"/>
      <c r="C511" s="56"/>
      <c r="D511" s="54"/>
      <c r="E511" s="54"/>
      <c r="F511" s="54"/>
      <c r="G511" s="55"/>
      <c r="H511" s="72"/>
    </row>
    <row r="512" spans="1:8" x14ac:dyDescent="0.25">
      <c r="A512" s="66"/>
      <c r="B512" s="55"/>
      <c r="C512" s="56"/>
      <c r="D512" s="54"/>
      <c r="E512" s="54"/>
      <c r="F512" s="54"/>
      <c r="G512" s="55"/>
      <c r="H512" s="72"/>
    </row>
    <row r="513" spans="1:8" x14ac:dyDescent="0.25">
      <c r="A513" s="66"/>
      <c r="B513" s="55"/>
      <c r="C513" s="56"/>
      <c r="D513" s="54"/>
      <c r="E513" s="54"/>
      <c r="F513" s="54"/>
      <c r="G513" s="55"/>
      <c r="H513" s="63"/>
    </row>
    <row r="514" spans="1:8" x14ac:dyDescent="0.25">
      <c r="A514" s="66"/>
      <c r="B514" s="55"/>
      <c r="C514" s="56"/>
      <c r="D514" s="54"/>
      <c r="E514" s="54"/>
      <c r="F514" s="54"/>
      <c r="G514" s="59"/>
      <c r="H514" s="205"/>
    </row>
    <row r="515" spans="1:8" x14ac:dyDescent="0.25">
      <c r="A515" s="58"/>
      <c r="B515" s="59"/>
      <c r="C515" s="58"/>
      <c r="D515" s="338"/>
      <c r="E515" s="338"/>
      <c r="F515" s="338"/>
      <c r="G515" s="338"/>
      <c r="H515" s="338"/>
    </row>
    <row r="516" spans="1:8" x14ac:dyDescent="0.25">
      <c r="A516" s="66"/>
      <c r="B516" s="55"/>
      <c r="C516" s="56"/>
      <c r="D516" s="66"/>
      <c r="E516" s="54"/>
      <c r="F516" s="54"/>
      <c r="G516" s="55"/>
      <c r="H516" s="71"/>
    </row>
    <row r="517" spans="1:8" x14ac:dyDescent="0.25">
      <c r="A517" s="66"/>
      <c r="B517" s="55"/>
      <c r="C517" s="56"/>
      <c r="D517" s="54"/>
      <c r="E517" s="54"/>
      <c r="F517" s="54"/>
      <c r="G517" s="55"/>
      <c r="H517" s="72"/>
    </row>
    <row r="518" spans="1:8" x14ac:dyDescent="0.25">
      <c r="A518" s="66"/>
      <c r="B518" s="55"/>
      <c r="C518" s="56"/>
      <c r="D518" s="54"/>
      <c r="E518" s="54"/>
      <c r="F518" s="54"/>
      <c r="G518" s="55"/>
      <c r="H518" s="72"/>
    </row>
    <row r="519" spans="1:8" x14ac:dyDescent="0.25">
      <c r="A519" s="66"/>
      <c r="B519" s="55"/>
      <c r="C519" s="56"/>
      <c r="D519" s="54"/>
      <c r="E519" s="54"/>
      <c r="F519" s="54"/>
      <c r="G519" s="55"/>
      <c r="H519" s="63"/>
    </row>
    <row r="520" spans="1:8" x14ac:dyDescent="0.25">
      <c r="A520" s="66"/>
      <c r="B520" s="55"/>
      <c r="C520" s="56"/>
      <c r="D520" s="66"/>
      <c r="E520" s="54"/>
      <c r="F520" s="54"/>
      <c r="G520" s="55"/>
      <c r="H520" s="71"/>
    </row>
    <row r="521" spans="1:8" x14ac:dyDescent="0.25">
      <c r="A521" s="66"/>
      <c r="B521" s="55"/>
      <c r="C521" s="56"/>
      <c r="D521" s="54"/>
      <c r="E521" s="54"/>
      <c r="F521" s="54"/>
      <c r="G521" s="55"/>
      <c r="H521" s="72"/>
    </row>
    <row r="522" spans="1:8" x14ac:dyDescent="0.25">
      <c r="A522" s="66"/>
      <c r="B522" s="55"/>
      <c r="C522" s="56"/>
      <c r="D522" s="54"/>
      <c r="E522" s="54"/>
      <c r="F522" s="54"/>
      <c r="G522" s="55"/>
      <c r="H522" s="72"/>
    </row>
    <row r="523" spans="1:8" x14ac:dyDescent="0.25">
      <c r="A523" s="66"/>
      <c r="B523" s="55"/>
      <c r="C523" s="56"/>
      <c r="D523" s="54"/>
      <c r="E523" s="54"/>
      <c r="F523" s="54"/>
      <c r="G523" s="55"/>
      <c r="H523" s="72"/>
    </row>
    <row r="524" spans="1:8" x14ac:dyDescent="0.25">
      <c r="A524" s="66"/>
      <c r="B524" s="55"/>
      <c r="C524" s="56"/>
      <c r="D524" s="54"/>
      <c r="E524" s="54"/>
      <c r="F524" s="54"/>
      <c r="G524" s="55"/>
      <c r="H524" s="72"/>
    </row>
    <row r="525" spans="1:8" x14ac:dyDescent="0.25">
      <c r="A525" s="66"/>
      <c r="B525" s="55"/>
      <c r="C525" s="56"/>
      <c r="D525" s="54"/>
      <c r="E525" s="54"/>
      <c r="F525" s="54"/>
      <c r="G525" s="55"/>
      <c r="H525" s="72"/>
    </row>
    <row r="526" spans="1:8" ht="15.75" thickBot="1" x14ac:dyDescent="0.3">
      <c r="A526" s="148"/>
      <c r="B526" s="149"/>
      <c r="C526" s="150"/>
      <c r="D526" s="151"/>
      <c r="E526" s="151"/>
      <c r="F526" s="151"/>
      <c r="G526" s="206"/>
      <c r="H526" s="207"/>
    </row>
    <row r="527" spans="1:8" ht="15.75" thickTop="1" x14ac:dyDescent="0.25">
      <c r="A527" s="331" t="s">
        <v>283</v>
      </c>
      <c r="B527" s="332"/>
      <c r="C527" s="332"/>
      <c r="D527" s="332"/>
      <c r="E527" s="332"/>
      <c r="F527" s="332"/>
      <c r="G527" s="332"/>
      <c r="H527" s="333"/>
    </row>
    <row r="528" spans="1:8" x14ac:dyDescent="0.25">
      <c r="A528" s="126" t="s">
        <v>256</v>
      </c>
      <c r="B528" s="76">
        <v>1</v>
      </c>
      <c r="C528" s="128" t="s">
        <v>12</v>
      </c>
      <c r="D528" s="321" t="s">
        <v>234</v>
      </c>
      <c r="E528" s="321"/>
      <c r="F528" s="321"/>
      <c r="G528" s="321"/>
      <c r="H528" s="322"/>
    </row>
    <row r="529" spans="1:8" x14ac:dyDescent="0.25">
      <c r="A529" s="129"/>
      <c r="B529" s="68"/>
      <c r="C529" s="74"/>
      <c r="D529" s="73" t="s">
        <v>159</v>
      </c>
      <c r="E529" s="75"/>
      <c r="F529" s="75"/>
      <c r="G529" s="68"/>
      <c r="H529" s="133"/>
    </row>
    <row r="530" spans="1:8" x14ac:dyDescent="0.25">
      <c r="A530" s="129"/>
      <c r="B530" s="68">
        <v>1.1000000000000001</v>
      </c>
      <c r="C530" s="74" t="s">
        <v>12</v>
      </c>
      <c r="D530" s="75" t="s">
        <v>235</v>
      </c>
      <c r="E530" s="75"/>
      <c r="F530" s="75"/>
      <c r="G530" s="68">
        <v>66952</v>
      </c>
      <c r="H530" s="132">
        <v>73647.200000000012</v>
      </c>
    </row>
    <row r="531" spans="1:8" x14ac:dyDescent="0.25">
      <c r="A531" s="129"/>
      <c r="B531" s="68">
        <v>2.5000000000000001E-2</v>
      </c>
      <c r="C531" s="74" t="s">
        <v>20</v>
      </c>
      <c r="D531" s="75" t="s">
        <v>236</v>
      </c>
      <c r="E531" s="75"/>
      <c r="F531" s="75"/>
      <c r="G531" s="68">
        <v>87400</v>
      </c>
      <c r="H531" s="132">
        <v>2185</v>
      </c>
    </row>
    <row r="532" spans="1:8" x14ac:dyDescent="0.25">
      <c r="A532" s="129"/>
      <c r="B532" s="68">
        <v>6.25</v>
      </c>
      <c r="C532" s="74" t="s">
        <v>237</v>
      </c>
      <c r="D532" s="75" t="s">
        <v>238</v>
      </c>
      <c r="E532" s="75"/>
      <c r="F532" s="75"/>
      <c r="G532" s="68">
        <v>5142</v>
      </c>
      <c r="H532" s="132">
        <v>7137.5</v>
      </c>
    </row>
    <row r="533" spans="1:8" x14ac:dyDescent="0.25">
      <c r="A533" s="129"/>
      <c r="B533" s="68">
        <v>1.2</v>
      </c>
      <c r="C533" s="74" t="s">
        <v>237</v>
      </c>
      <c r="D533" s="75" t="s">
        <v>239</v>
      </c>
      <c r="E533" s="75"/>
      <c r="F533" s="75"/>
      <c r="G533" s="68">
        <v>1836</v>
      </c>
      <c r="H533" s="132">
        <v>2203.1999999999998</v>
      </c>
    </row>
    <row r="534" spans="1:8" x14ac:dyDescent="0.25">
      <c r="A534" s="129"/>
      <c r="B534" s="68"/>
      <c r="C534" s="74"/>
      <c r="D534" s="75"/>
      <c r="E534" s="75"/>
      <c r="F534" s="75"/>
      <c r="G534" s="68"/>
      <c r="H534" s="130">
        <f>SUM(H530:H533)</f>
        <v>85172.900000000009</v>
      </c>
    </row>
    <row r="535" spans="1:8" x14ac:dyDescent="0.25">
      <c r="A535" s="129"/>
      <c r="B535" s="68"/>
      <c r="C535" s="74"/>
      <c r="D535" s="73" t="s">
        <v>164</v>
      </c>
      <c r="E535" s="75"/>
      <c r="F535" s="75"/>
      <c r="G535" s="68"/>
      <c r="H535" s="133"/>
    </row>
    <row r="536" spans="1:8" x14ac:dyDescent="0.25">
      <c r="A536" s="129"/>
      <c r="B536" s="68">
        <v>0.5</v>
      </c>
      <c r="C536" s="74" t="s">
        <v>165</v>
      </c>
      <c r="D536" s="75" t="s">
        <v>167</v>
      </c>
      <c r="E536" s="75"/>
      <c r="F536" s="75"/>
      <c r="G536" s="68">
        <v>60000</v>
      </c>
      <c r="H536" s="132">
        <v>30000</v>
      </c>
    </row>
    <row r="537" spans="1:8" x14ac:dyDescent="0.25">
      <c r="A537" s="129"/>
      <c r="B537" s="68">
        <v>0.25</v>
      </c>
      <c r="C537" s="74" t="s">
        <v>165</v>
      </c>
      <c r="D537" s="75" t="s">
        <v>189</v>
      </c>
      <c r="E537" s="75"/>
      <c r="F537" s="75"/>
      <c r="G537" s="68">
        <v>70000</v>
      </c>
      <c r="H537" s="132">
        <v>17500</v>
      </c>
    </row>
    <row r="538" spans="1:8" x14ac:dyDescent="0.25">
      <c r="A538" s="129"/>
      <c r="B538" s="68">
        <v>2.5000000000000001E-2</v>
      </c>
      <c r="C538" s="74" t="s">
        <v>165</v>
      </c>
      <c r="D538" s="75" t="s">
        <v>168</v>
      </c>
      <c r="E538" s="75"/>
      <c r="F538" s="75"/>
      <c r="G538" s="68">
        <v>80000</v>
      </c>
      <c r="H538" s="132">
        <v>2000</v>
      </c>
    </row>
    <row r="539" spans="1:8" x14ac:dyDescent="0.25">
      <c r="A539" s="129"/>
      <c r="B539" s="68">
        <v>2.5000000000000001E-2</v>
      </c>
      <c r="C539" s="74" t="s">
        <v>165</v>
      </c>
      <c r="D539" s="75" t="s">
        <v>169</v>
      </c>
      <c r="E539" s="75"/>
      <c r="F539" s="75"/>
      <c r="G539" s="68">
        <v>85000</v>
      </c>
      <c r="H539" s="132">
        <v>2125</v>
      </c>
    </row>
    <row r="540" spans="1:8" x14ac:dyDescent="0.25">
      <c r="A540" s="129"/>
      <c r="B540" s="68"/>
      <c r="C540" s="74"/>
      <c r="D540" s="75"/>
      <c r="E540" s="75"/>
      <c r="F540" s="75"/>
      <c r="G540" s="68"/>
      <c r="H540" s="132">
        <f>SUM(H536:H539)</f>
        <v>51625</v>
      </c>
    </row>
    <row r="541" spans="1:8" x14ac:dyDescent="0.25">
      <c r="A541" s="129"/>
      <c r="B541" s="68"/>
      <c r="C541" s="74"/>
      <c r="D541" s="75"/>
      <c r="E541" s="75"/>
      <c r="F541" s="75"/>
      <c r="G541" s="134" t="s">
        <v>67</v>
      </c>
      <c r="H541" s="135">
        <f>H540+H534</f>
        <v>136797.90000000002</v>
      </c>
    </row>
    <row r="542" spans="1:8" x14ac:dyDescent="0.25">
      <c r="A542" s="129"/>
      <c r="B542" s="68"/>
      <c r="C542" s="74"/>
      <c r="D542" s="75"/>
      <c r="E542" s="75"/>
      <c r="F542" s="75"/>
      <c r="G542" s="134" t="s">
        <v>370</v>
      </c>
      <c r="H542" s="135">
        <f>H541*10%</f>
        <v>13679.790000000003</v>
      </c>
    </row>
    <row r="543" spans="1:8" x14ac:dyDescent="0.25">
      <c r="A543" s="129"/>
      <c r="B543" s="68"/>
      <c r="C543" s="74"/>
      <c r="D543" s="75"/>
      <c r="E543" s="75"/>
      <c r="F543" s="75"/>
      <c r="G543" s="134" t="s">
        <v>371</v>
      </c>
      <c r="H543" s="135">
        <f>H541*2%</f>
        <v>2735.9580000000005</v>
      </c>
    </row>
    <row r="544" spans="1:8" x14ac:dyDescent="0.25">
      <c r="A544" s="129"/>
      <c r="B544" s="68"/>
      <c r="C544" s="74"/>
      <c r="D544" s="75"/>
      <c r="E544" s="75"/>
      <c r="F544" s="75"/>
      <c r="G544" s="134" t="s">
        <v>372</v>
      </c>
      <c r="H544" s="135">
        <f>H541*10%</f>
        <v>13679.790000000003</v>
      </c>
    </row>
    <row r="545" spans="1:8" x14ac:dyDescent="0.25">
      <c r="A545" s="129"/>
      <c r="B545" s="68"/>
      <c r="C545" s="74"/>
      <c r="D545" s="75"/>
      <c r="E545" s="75"/>
      <c r="F545" s="75"/>
      <c r="G545" s="134" t="s">
        <v>67</v>
      </c>
      <c r="H545" s="135">
        <f>SUM(H541:H544)</f>
        <v>166893.43800000005</v>
      </c>
    </row>
    <row r="546" spans="1:8" x14ac:dyDescent="0.25">
      <c r="A546" s="126" t="s">
        <v>257</v>
      </c>
      <c r="B546" s="76">
        <v>1</v>
      </c>
      <c r="C546" s="128" t="s">
        <v>12</v>
      </c>
      <c r="D546" s="321" t="s">
        <v>267</v>
      </c>
      <c r="E546" s="321"/>
      <c r="F546" s="321"/>
      <c r="G546" s="321"/>
      <c r="H546" s="322"/>
    </row>
    <row r="547" spans="1:8" x14ac:dyDescent="0.25">
      <c r="A547" s="129"/>
      <c r="B547" s="68"/>
      <c r="C547" s="74"/>
      <c r="D547" s="73" t="s">
        <v>159</v>
      </c>
      <c r="E547" s="75"/>
      <c r="F547" s="75"/>
      <c r="G547" s="68"/>
      <c r="H547" s="133"/>
    </row>
    <row r="548" spans="1:8" x14ac:dyDescent="0.25">
      <c r="A548" s="129"/>
      <c r="B548" s="68">
        <v>1.1000000000000001</v>
      </c>
      <c r="C548" s="74" t="s">
        <v>12</v>
      </c>
      <c r="D548" s="75" t="s">
        <v>268</v>
      </c>
      <c r="E548" s="75"/>
      <c r="F548" s="75"/>
      <c r="G548" s="68">
        <v>87500</v>
      </c>
      <c r="H548" s="132">
        <f>G548*B548</f>
        <v>96250.000000000015</v>
      </c>
    </row>
    <row r="549" spans="1:8" x14ac:dyDescent="0.25">
      <c r="A549" s="129"/>
      <c r="B549" s="68">
        <v>2.5000000000000001E-2</v>
      </c>
      <c r="C549" s="74" t="s">
        <v>20</v>
      </c>
      <c r="D549" s="75" t="s">
        <v>236</v>
      </c>
      <c r="E549" s="75"/>
      <c r="F549" s="75"/>
      <c r="G549" s="68">
        <v>87400</v>
      </c>
      <c r="H549" s="132">
        <v>2185</v>
      </c>
    </row>
    <row r="550" spans="1:8" x14ac:dyDescent="0.25">
      <c r="A550" s="129"/>
      <c r="B550" s="68">
        <v>6.25</v>
      </c>
      <c r="C550" s="74" t="s">
        <v>237</v>
      </c>
      <c r="D550" s="75" t="s">
        <v>238</v>
      </c>
      <c r="E550" s="75"/>
      <c r="F550" s="75"/>
      <c r="G550" s="68">
        <v>5142</v>
      </c>
      <c r="H550" s="132">
        <v>7137.5</v>
      </c>
    </row>
    <row r="551" spans="1:8" x14ac:dyDescent="0.25">
      <c r="A551" s="129"/>
      <c r="B551" s="68">
        <v>1.2</v>
      </c>
      <c r="C551" s="74" t="s">
        <v>237</v>
      </c>
      <c r="D551" s="75" t="s">
        <v>239</v>
      </c>
      <c r="E551" s="75"/>
      <c r="F551" s="75"/>
      <c r="G551" s="68">
        <v>1836</v>
      </c>
      <c r="H551" s="132">
        <v>2203.1999999999998</v>
      </c>
    </row>
    <row r="552" spans="1:8" x14ac:dyDescent="0.25">
      <c r="A552" s="129"/>
      <c r="B552" s="68"/>
      <c r="C552" s="74"/>
      <c r="D552" s="75"/>
      <c r="E552" s="75"/>
      <c r="F552" s="75"/>
      <c r="G552" s="68"/>
      <c r="H552" s="130">
        <f>SUM(H548:H551)</f>
        <v>107775.70000000001</v>
      </c>
    </row>
    <row r="553" spans="1:8" x14ac:dyDescent="0.25">
      <c r="A553" s="129"/>
      <c r="B553" s="68"/>
      <c r="C553" s="74"/>
      <c r="D553" s="73" t="s">
        <v>164</v>
      </c>
      <c r="E553" s="75"/>
      <c r="F553" s="75"/>
      <c r="G553" s="68"/>
      <c r="H553" s="133"/>
    </row>
    <row r="554" spans="1:8" x14ac:dyDescent="0.25">
      <c r="A554" s="129"/>
      <c r="B554" s="68">
        <v>0.5</v>
      </c>
      <c r="C554" s="74" t="s">
        <v>165</v>
      </c>
      <c r="D554" s="75" t="s">
        <v>167</v>
      </c>
      <c r="E554" s="75"/>
      <c r="F554" s="75"/>
      <c r="G554" s="68">
        <v>60000</v>
      </c>
      <c r="H554" s="132">
        <v>30000</v>
      </c>
    </row>
    <row r="555" spans="1:8" x14ac:dyDescent="0.25">
      <c r="A555" s="129"/>
      <c r="B555" s="68">
        <v>0.25</v>
      </c>
      <c r="C555" s="74" t="s">
        <v>165</v>
      </c>
      <c r="D555" s="75" t="s">
        <v>189</v>
      </c>
      <c r="E555" s="75"/>
      <c r="F555" s="75"/>
      <c r="G555" s="68">
        <v>70000</v>
      </c>
      <c r="H555" s="132">
        <v>17500</v>
      </c>
    </row>
    <row r="556" spans="1:8" x14ac:dyDescent="0.25">
      <c r="A556" s="129"/>
      <c r="B556" s="68">
        <v>2.5000000000000001E-2</v>
      </c>
      <c r="C556" s="74" t="s">
        <v>165</v>
      </c>
      <c r="D556" s="75" t="s">
        <v>168</v>
      </c>
      <c r="E556" s="75"/>
      <c r="F556" s="75"/>
      <c r="G556" s="68">
        <v>80000</v>
      </c>
      <c r="H556" s="132">
        <v>2000</v>
      </c>
    </row>
    <row r="557" spans="1:8" x14ac:dyDescent="0.25">
      <c r="A557" s="129"/>
      <c r="B557" s="68">
        <v>2.5000000000000001E-2</v>
      </c>
      <c r="C557" s="74" t="s">
        <v>165</v>
      </c>
      <c r="D557" s="75" t="s">
        <v>169</v>
      </c>
      <c r="E557" s="75"/>
      <c r="F557" s="75"/>
      <c r="G557" s="68">
        <v>85000</v>
      </c>
      <c r="H557" s="132">
        <v>2125</v>
      </c>
    </row>
    <row r="558" spans="1:8" x14ac:dyDescent="0.25">
      <c r="A558" s="129"/>
      <c r="B558" s="68"/>
      <c r="C558" s="74"/>
      <c r="D558" s="75"/>
      <c r="E558" s="75"/>
      <c r="F558" s="75"/>
      <c r="G558" s="68"/>
      <c r="H558" s="130">
        <f>SUM(H554:H557)</f>
        <v>51625</v>
      </c>
    </row>
    <row r="559" spans="1:8" x14ac:dyDescent="0.25">
      <c r="A559" s="129"/>
      <c r="B559" s="68"/>
      <c r="C559" s="74"/>
      <c r="D559" s="75"/>
      <c r="E559" s="75"/>
      <c r="F559" s="75"/>
      <c r="G559" s="134" t="s">
        <v>67</v>
      </c>
      <c r="H559" s="135">
        <f>H558+H552</f>
        <v>159400.70000000001</v>
      </c>
    </row>
    <row r="560" spans="1:8" x14ac:dyDescent="0.25">
      <c r="A560" s="129"/>
      <c r="B560" s="68"/>
      <c r="C560" s="74"/>
      <c r="D560" s="75"/>
      <c r="E560" s="75"/>
      <c r="F560" s="75"/>
      <c r="G560" s="134" t="s">
        <v>370</v>
      </c>
      <c r="H560" s="135">
        <f>H559*10%</f>
        <v>15940.070000000002</v>
      </c>
    </row>
    <row r="561" spans="1:8" x14ac:dyDescent="0.25">
      <c r="A561" s="129"/>
      <c r="B561" s="68"/>
      <c r="C561" s="74"/>
      <c r="D561" s="75"/>
      <c r="E561" s="75"/>
      <c r="F561" s="75"/>
      <c r="G561" s="134" t="s">
        <v>371</v>
      </c>
      <c r="H561" s="135">
        <f>H559*2%</f>
        <v>3188.0140000000001</v>
      </c>
    </row>
    <row r="562" spans="1:8" x14ac:dyDescent="0.25">
      <c r="A562" s="129"/>
      <c r="B562" s="68"/>
      <c r="C562" s="74"/>
      <c r="D562" s="75"/>
      <c r="E562" s="75"/>
      <c r="F562" s="75"/>
      <c r="G562" s="134" t="s">
        <v>372</v>
      </c>
      <c r="H562" s="135">
        <f>H559*10%</f>
        <v>15940.070000000002</v>
      </c>
    </row>
    <row r="563" spans="1:8" x14ac:dyDescent="0.25">
      <c r="A563" s="129"/>
      <c r="B563" s="68"/>
      <c r="C563" s="74"/>
      <c r="D563" s="75"/>
      <c r="E563" s="75"/>
      <c r="F563" s="75"/>
      <c r="G563" s="134" t="s">
        <v>67</v>
      </c>
      <c r="H563" s="135">
        <f>SUM(H559:H562)</f>
        <v>194468.85400000002</v>
      </c>
    </row>
    <row r="564" spans="1:8" x14ac:dyDescent="0.25">
      <c r="A564" s="126" t="s">
        <v>258</v>
      </c>
      <c r="B564" s="76">
        <v>1</v>
      </c>
      <c r="C564" s="128" t="s">
        <v>12</v>
      </c>
      <c r="D564" s="329" t="s">
        <v>241</v>
      </c>
      <c r="E564" s="329"/>
      <c r="F564" s="329"/>
      <c r="G564" s="329"/>
      <c r="H564" s="330"/>
    </row>
    <row r="565" spans="1:8" x14ac:dyDescent="0.25">
      <c r="A565" s="129"/>
      <c r="B565" s="68"/>
      <c r="C565" s="74"/>
      <c r="D565" s="73" t="s">
        <v>159</v>
      </c>
      <c r="E565" s="75"/>
      <c r="F565" s="75"/>
      <c r="G565" s="68"/>
      <c r="H565" s="133"/>
    </row>
    <row r="566" spans="1:8" x14ac:dyDescent="0.25">
      <c r="A566" s="129"/>
      <c r="B566" s="68">
        <v>1.1000000000000001</v>
      </c>
      <c r="C566" s="74" t="s">
        <v>12</v>
      </c>
      <c r="D566" s="75" t="s">
        <v>240</v>
      </c>
      <c r="E566" s="75"/>
      <c r="F566" s="75"/>
      <c r="G566" s="68">
        <v>323960</v>
      </c>
      <c r="H566" s="132">
        <v>356356</v>
      </c>
    </row>
    <row r="567" spans="1:8" x14ac:dyDescent="0.25">
      <c r="A567" s="129"/>
      <c r="B567" s="68">
        <v>7.0000000000000007E-2</v>
      </c>
      <c r="C567" s="74" t="s">
        <v>20</v>
      </c>
      <c r="D567" s="75" t="s">
        <v>236</v>
      </c>
      <c r="E567" s="75"/>
      <c r="F567" s="75"/>
      <c r="G567" s="68">
        <v>87400</v>
      </c>
      <c r="H567" s="132">
        <v>6118.0000000000009</v>
      </c>
    </row>
    <row r="568" spans="1:8" x14ac:dyDescent="0.25">
      <c r="A568" s="129"/>
      <c r="B568" s="68">
        <v>13.8</v>
      </c>
      <c r="C568" s="74" t="s">
        <v>237</v>
      </c>
      <c r="D568" s="75" t="s">
        <v>238</v>
      </c>
      <c r="E568" s="75"/>
      <c r="F568" s="75"/>
      <c r="G568" s="68">
        <v>5142</v>
      </c>
      <c r="H568" s="132">
        <v>15759.6</v>
      </c>
    </row>
    <row r="569" spans="1:8" x14ac:dyDescent="0.25">
      <c r="A569" s="129"/>
      <c r="B569" s="68">
        <v>1.2</v>
      </c>
      <c r="C569" s="74" t="s">
        <v>237</v>
      </c>
      <c r="D569" s="75" t="s">
        <v>239</v>
      </c>
      <c r="E569" s="75"/>
      <c r="F569" s="75"/>
      <c r="G569" s="68">
        <v>1836</v>
      </c>
      <c r="H569" s="132">
        <v>2203.1999999999998</v>
      </c>
    </row>
    <row r="570" spans="1:8" x14ac:dyDescent="0.25">
      <c r="A570" s="129"/>
      <c r="B570" s="68"/>
      <c r="C570" s="74"/>
      <c r="D570" s="75"/>
      <c r="E570" s="75"/>
      <c r="F570" s="75"/>
      <c r="G570" s="68"/>
      <c r="H570" s="130">
        <f>SUM(H566:H569)</f>
        <v>380436.8</v>
      </c>
    </row>
    <row r="571" spans="1:8" x14ac:dyDescent="0.25">
      <c r="A571" s="129"/>
      <c r="B571" s="68"/>
      <c r="C571" s="74"/>
      <c r="D571" s="73" t="s">
        <v>164</v>
      </c>
      <c r="E571" s="75"/>
      <c r="F571" s="75"/>
      <c r="G571" s="68"/>
      <c r="H571" s="133"/>
    </row>
    <row r="572" spans="1:8" x14ac:dyDescent="0.25">
      <c r="A572" s="129"/>
      <c r="B572" s="68">
        <v>0.5</v>
      </c>
      <c r="C572" s="74" t="s">
        <v>165</v>
      </c>
      <c r="D572" s="75" t="s">
        <v>167</v>
      </c>
      <c r="E572" s="75"/>
      <c r="F572" s="75"/>
      <c r="G572" s="68">
        <v>60000</v>
      </c>
      <c r="H572" s="132">
        <v>30000</v>
      </c>
    </row>
    <row r="573" spans="1:8" x14ac:dyDescent="0.25">
      <c r="A573" s="129"/>
      <c r="B573" s="68">
        <v>0.75</v>
      </c>
      <c r="C573" s="74" t="s">
        <v>165</v>
      </c>
      <c r="D573" s="75" t="s">
        <v>189</v>
      </c>
      <c r="E573" s="75"/>
      <c r="F573" s="75"/>
      <c r="G573" s="68">
        <v>70000</v>
      </c>
      <c r="H573" s="132">
        <v>52500</v>
      </c>
    </row>
    <row r="574" spans="1:8" x14ac:dyDescent="0.25">
      <c r="A574" s="129"/>
      <c r="B574" s="68">
        <v>0.1</v>
      </c>
      <c r="C574" s="74" t="s">
        <v>165</v>
      </c>
      <c r="D574" s="75" t="s">
        <v>168</v>
      </c>
      <c r="E574" s="75"/>
      <c r="F574" s="75"/>
      <c r="G574" s="68">
        <v>80000</v>
      </c>
      <c r="H574" s="132">
        <v>8000</v>
      </c>
    </row>
    <row r="575" spans="1:8" x14ac:dyDescent="0.25">
      <c r="A575" s="129"/>
      <c r="B575" s="68">
        <v>0.05</v>
      </c>
      <c r="C575" s="74" t="s">
        <v>165</v>
      </c>
      <c r="D575" s="75" t="s">
        <v>169</v>
      </c>
      <c r="E575" s="75"/>
      <c r="F575" s="75"/>
      <c r="G575" s="68">
        <v>85000</v>
      </c>
      <c r="H575" s="132">
        <v>4250</v>
      </c>
    </row>
    <row r="576" spans="1:8" x14ac:dyDescent="0.25">
      <c r="A576" s="129"/>
      <c r="B576" s="68"/>
      <c r="C576" s="74"/>
      <c r="D576" s="75"/>
      <c r="E576" s="75"/>
      <c r="F576" s="75"/>
      <c r="G576" s="68"/>
      <c r="H576" s="130">
        <f>SUM(H572:H575)</f>
        <v>94750</v>
      </c>
    </row>
    <row r="577" spans="1:8" x14ac:dyDescent="0.25">
      <c r="A577" s="129"/>
      <c r="B577" s="68"/>
      <c r="C577" s="74"/>
      <c r="D577" s="75"/>
      <c r="E577" s="75"/>
      <c r="F577" s="75"/>
      <c r="G577" s="134" t="s">
        <v>67</v>
      </c>
      <c r="H577" s="135">
        <f>H576+H570</f>
        <v>475186.8</v>
      </c>
    </row>
    <row r="578" spans="1:8" x14ac:dyDescent="0.25">
      <c r="A578" s="326" t="s">
        <v>403</v>
      </c>
      <c r="B578" s="327"/>
      <c r="C578" s="327"/>
      <c r="D578" s="327"/>
      <c r="E578" s="327"/>
      <c r="F578" s="327"/>
      <c r="G578" s="327"/>
      <c r="H578" s="328"/>
    </row>
    <row r="579" spans="1:8" x14ac:dyDescent="0.25">
      <c r="A579" s="126" t="s">
        <v>256</v>
      </c>
      <c r="B579" s="76">
        <v>1</v>
      </c>
      <c r="C579" s="128" t="s">
        <v>12</v>
      </c>
      <c r="D579" s="329" t="s">
        <v>269</v>
      </c>
      <c r="E579" s="329"/>
      <c r="F579" s="329"/>
      <c r="G579" s="329"/>
      <c r="H579" s="330"/>
    </row>
    <row r="580" spans="1:8" x14ac:dyDescent="0.25">
      <c r="A580" s="129"/>
      <c r="B580" s="68"/>
      <c r="C580" s="74"/>
      <c r="D580" s="73"/>
      <c r="E580" s="75"/>
      <c r="F580" s="75"/>
      <c r="G580" s="68"/>
      <c r="H580" s="133"/>
    </row>
    <row r="581" spans="1:8" x14ac:dyDescent="0.25">
      <c r="A581" s="129"/>
      <c r="B581" s="68"/>
      <c r="C581" s="74"/>
      <c r="D581" s="73" t="s">
        <v>159</v>
      </c>
      <c r="E581" s="75"/>
      <c r="F581" s="75"/>
      <c r="G581" s="68"/>
      <c r="H581" s="133"/>
    </row>
    <row r="582" spans="1:8" x14ac:dyDescent="0.25">
      <c r="A582" s="129"/>
      <c r="B582" s="68">
        <v>0.1</v>
      </c>
      <c r="C582" s="74" t="s">
        <v>237</v>
      </c>
      <c r="D582" s="75" t="s">
        <v>242</v>
      </c>
      <c r="E582" s="75"/>
      <c r="F582" s="75"/>
      <c r="G582" s="68">
        <v>12958</v>
      </c>
      <c r="H582" s="132">
        <v>1295.8000000000002</v>
      </c>
    </row>
    <row r="583" spans="1:8" x14ac:dyDescent="0.25">
      <c r="A583" s="129"/>
      <c r="B583" s="68">
        <v>0.1</v>
      </c>
      <c r="C583" s="74" t="s">
        <v>237</v>
      </c>
      <c r="D583" s="75" t="s">
        <v>243</v>
      </c>
      <c r="E583" s="75"/>
      <c r="F583" s="75"/>
      <c r="G583" s="68">
        <v>62362</v>
      </c>
      <c r="H583" s="132">
        <v>6236.2000000000007</v>
      </c>
    </row>
    <row r="584" spans="1:8" x14ac:dyDescent="0.25">
      <c r="A584" s="129"/>
      <c r="B584" s="68">
        <v>0.26</v>
      </c>
      <c r="C584" s="74" t="s">
        <v>237</v>
      </c>
      <c r="D584" s="75" t="s">
        <v>244</v>
      </c>
      <c r="E584" s="75"/>
      <c r="F584" s="75"/>
      <c r="G584" s="68">
        <v>62362</v>
      </c>
      <c r="H584" s="132">
        <v>16214.12</v>
      </c>
    </row>
    <row r="585" spans="1:8" x14ac:dyDescent="0.25">
      <c r="A585" s="129"/>
      <c r="B585" s="68">
        <v>0.05</v>
      </c>
      <c r="C585" s="74" t="s">
        <v>245</v>
      </c>
      <c r="D585" s="75" t="s">
        <v>246</v>
      </c>
      <c r="E585" s="75"/>
      <c r="F585" s="75"/>
      <c r="G585" s="68">
        <v>2160</v>
      </c>
      <c r="H585" s="132">
        <v>108</v>
      </c>
    </row>
    <row r="586" spans="1:8" x14ac:dyDescent="0.25">
      <c r="A586" s="129"/>
      <c r="B586" s="68">
        <v>1</v>
      </c>
      <c r="C586" s="74" t="s">
        <v>247</v>
      </c>
      <c r="D586" s="75" t="s">
        <v>248</v>
      </c>
      <c r="E586" s="75"/>
      <c r="F586" s="75"/>
      <c r="G586" s="68"/>
      <c r="H586" s="132">
        <f>SUM(H582:H585)</f>
        <v>23854.120000000003</v>
      </c>
    </row>
    <row r="587" spans="1:8" x14ac:dyDescent="0.25">
      <c r="A587" s="129"/>
      <c r="B587" s="68"/>
      <c r="C587" s="74"/>
      <c r="D587" s="75"/>
      <c r="E587" s="75"/>
      <c r="F587" s="75"/>
      <c r="G587" s="68"/>
      <c r="H587" s="130"/>
    </row>
    <row r="588" spans="1:8" x14ac:dyDescent="0.25">
      <c r="A588" s="129"/>
      <c r="B588" s="68"/>
      <c r="C588" s="74"/>
      <c r="D588" s="73" t="s">
        <v>164</v>
      </c>
      <c r="E588" s="75"/>
      <c r="F588" s="75"/>
      <c r="G588" s="68"/>
      <c r="H588" s="133"/>
    </row>
    <row r="589" spans="1:8" x14ac:dyDescent="0.25">
      <c r="A589" s="129"/>
      <c r="B589" s="68">
        <v>0.15</v>
      </c>
      <c r="C589" s="74" t="s">
        <v>165</v>
      </c>
      <c r="D589" s="75" t="s">
        <v>167</v>
      </c>
      <c r="E589" s="75"/>
      <c r="F589" s="75"/>
      <c r="G589" s="68">
        <v>60000</v>
      </c>
      <c r="H589" s="132">
        <v>9000</v>
      </c>
    </row>
    <row r="590" spans="1:8" x14ac:dyDescent="0.25">
      <c r="A590" s="129"/>
      <c r="B590" s="68">
        <v>0.2</v>
      </c>
      <c r="C590" s="74" t="s">
        <v>165</v>
      </c>
      <c r="D590" s="75" t="s">
        <v>249</v>
      </c>
      <c r="E590" s="75"/>
      <c r="F590" s="75"/>
      <c r="G590" s="68">
        <v>70000</v>
      </c>
      <c r="H590" s="132">
        <v>14000</v>
      </c>
    </row>
    <row r="591" spans="1:8" x14ac:dyDescent="0.25">
      <c r="A591" s="129"/>
      <c r="B591" s="68">
        <v>0.02</v>
      </c>
      <c r="C591" s="74" t="s">
        <v>165</v>
      </c>
      <c r="D591" s="75" t="s">
        <v>168</v>
      </c>
      <c r="E591" s="75"/>
      <c r="F591" s="75"/>
      <c r="G591" s="68">
        <v>80000</v>
      </c>
      <c r="H591" s="132">
        <v>1600</v>
      </c>
    </row>
    <row r="592" spans="1:8" x14ac:dyDescent="0.25">
      <c r="A592" s="129"/>
      <c r="B592" s="68">
        <v>2E-3</v>
      </c>
      <c r="C592" s="74" t="s">
        <v>165</v>
      </c>
      <c r="D592" s="75" t="s">
        <v>169</v>
      </c>
      <c r="E592" s="75"/>
      <c r="F592" s="75"/>
      <c r="G592" s="68">
        <v>85000</v>
      </c>
      <c r="H592" s="132">
        <v>170</v>
      </c>
    </row>
    <row r="593" spans="1:8" x14ac:dyDescent="0.25">
      <c r="A593" s="129"/>
      <c r="B593" s="68"/>
      <c r="C593" s="74"/>
      <c r="D593" s="75"/>
      <c r="E593" s="75"/>
      <c r="F593" s="75"/>
      <c r="G593" s="68"/>
      <c r="H593" s="130">
        <f>SUM(H589:H592)</f>
        <v>24770</v>
      </c>
    </row>
    <row r="594" spans="1:8" x14ac:dyDescent="0.25">
      <c r="A594" s="129"/>
      <c r="B594" s="68"/>
      <c r="C594" s="74"/>
      <c r="D594" s="75"/>
      <c r="E594" s="75"/>
      <c r="F594" s="75"/>
      <c r="G594" s="134" t="s">
        <v>67</v>
      </c>
      <c r="H594" s="135">
        <f>H593+H586</f>
        <v>48624.12</v>
      </c>
    </row>
    <row r="595" spans="1:8" x14ac:dyDescent="0.25">
      <c r="A595" s="129"/>
      <c r="B595" s="68"/>
      <c r="C595" s="74"/>
      <c r="D595" s="75"/>
      <c r="E595" s="75"/>
      <c r="F595" s="75"/>
      <c r="G595" s="134" t="s">
        <v>370</v>
      </c>
      <c r="H595" s="135">
        <f>H594*10%</f>
        <v>4862.4120000000003</v>
      </c>
    </row>
    <row r="596" spans="1:8" x14ac:dyDescent="0.25">
      <c r="A596" s="129"/>
      <c r="B596" s="68"/>
      <c r="C596" s="74"/>
      <c r="D596" s="75"/>
      <c r="E596" s="75"/>
      <c r="F596" s="75"/>
      <c r="G596" s="134" t="s">
        <v>371</v>
      </c>
      <c r="H596" s="135">
        <f>H594*2%</f>
        <v>972.4824000000001</v>
      </c>
    </row>
    <row r="597" spans="1:8" x14ac:dyDescent="0.25">
      <c r="A597" s="129"/>
      <c r="B597" s="68"/>
      <c r="C597" s="74"/>
      <c r="D597" s="75"/>
      <c r="E597" s="75"/>
      <c r="F597" s="75"/>
      <c r="G597" s="134" t="s">
        <v>372</v>
      </c>
      <c r="H597" s="135">
        <f>H594*10%</f>
        <v>4862.4120000000003</v>
      </c>
    </row>
    <row r="598" spans="1:8" x14ac:dyDescent="0.25">
      <c r="A598" s="129"/>
      <c r="B598" s="68"/>
      <c r="C598" s="74"/>
      <c r="D598" s="75"/>
      <c r="E598" s="75"/>
      <c r="F598" s="75"/>
      <c r="G598" s="134" t="s">
        <v>67</v>
      </c>
      <c r="H598" s="135">
        <f>SUM(H594:H597)</f>
        <v>59321.426400000011</v>
      </c>
    </row>
    <row r="599" spans="1:8" x14ac:dyDescent="0.25">
      <c r="A599" s="126" t="s">
        <v>257</v>
      </c>
      <c r="B599" s="76">
        <v>1</v>
      </c>
      <c r="C599" s="128" t="s">
        <v>12</v>
      </c>
      <c r="D599" s="329" t="s">
        <v>270</v>
      </c>
      <c r="E599" s="329"/>
      <c r="F599" s="329"/>
      <c r="G599" s="329"/>
      <c r="H599" s="330"/>
    </row>
    <row r="600" spans="1:8" x14ac:dyDescent="0.25">
      <c r="A600" s="129"/>
      <c r="B600" s="68"/>
      <c r="C600" s="74"/>
      <c r="D600" s="73"/>
      <c r="E600" s="75"/>
      <c r="F600" s="75"/>
      <c r="G600" s="68"/>
      <c r="H600" s="133"/>
    </row>
    <row r="601" spans="1:8" x14ac:dyDescent="0.25">
      <c r="A601" s="129"/>
      <c r="B601" s="68"/>
      <c r="C601" s="74"/>
      <c r="D601" s="73" t="s">
        <v>159</v>
      </c>
      <c r="E601" s="75"/>
      <c r="F601" s="75"/>
      <c r="G601" s="68"/>
      <c r="H601" s="133"/>
    </row>
    <row r="602" spans="1:8" x14ac:dyDescent="0.25">
      <c r="A602" s="129"/>
      <c r="B602" s="68">
        <v>0.1</v>
      </c>
      <c r="C602" s="74" t="s">
        <v>237</v>
      </c>
      <c r="D602" s="75" t="s">
        <v>242</v>
      </c>
      <c r="E602" s="75"/>
      <c r="F602" s="75"/>
      <c r="G602" s="68">
        <v>12958</v>
      </c>
      <c r="H602" s="132">
        <v>1295.8000000000002</v>
      </c>
    </row>
    <row r="603" spans="1:8" x14ac:dyDescent="0.25">
      <c r="A603" s="129"/>
      <c r="B603" s="68">
        <v>0.1</v>
      </c>
      <c r="C603" s="74" t="s">
        <v>237</v>
      </c>
      <c r="D603" s="75" t="s">
        <v>250</v>
      </c>
      <c r="E603" s="75"/>
      <c r="F603" s="75"/>
      <c r="G603" s="68">
        <v>39248</v>
      </c>
      <c r="H603" s="132">
        <v>3924.8</v>
      </c>
    </row>
    <row r="604" spans="1:8" x14ac:dyDescent="0.25">
      <c r="A604" s="129"/>
      <c r="B604" s="68">
        <v>0.26</v>
      </c>
      <c r="C604" s="74" t="s">
        <v>237</v>
      </c>
      <c r="D604" s="75" t="s">
        <v>251</v>
      </c>
      <c r="E604" s="75"/>
      <c r="F604" s="75"/>
      <c r="G604" s="68">
        <v>39248</v>
      </c>
      <c r="H604" s="132">
        <v>10204.48</v>
      </c>
    </row>
    <row r="605" spans="1:8" x14ac:dyDescent="0.25">
      <c r="A605" s="129"/>
      <c r="B605" s="68">
        <v>0.05</v>
      </c>
      <c r="C605" s="74" t="s">
        <v>245</v>
      </c>
      <c r="D605" s="75" t="s">
        <v>246</v>
      </c>
      <c r="E605" s="75"/>
      <c r="F605" s="75"/>
      <c r="G605" s="68">
        <v>12958</v>
      </c>
      <c r="H605" s="132">
        <v>647.90000000000009</v>
      </c>
    </row>
    <row r="606" spans="1:8" x14ac:dyDescent="0.25">
      <c r="A606" s="129"/>
      <c r="B606" s="68">
        <v>1</v>
      </c>
      <c r="C606" s="74" t="s">
        <v>247</v>
      </c>
      <c r="D606" s="75" t="s">
        <v>248</v>
      </c>
      <c r="E606" s="75"/>
      <c r="F606" s="75"/>
      <c r="G606" s="68">
        <v>12958</v>
      </c>
      <c r="H606" s="132">
        <v>12958</v>
      </c>
    </row>
    <row r="607" spans="1:8" x14ac:dyDescent="0.25">
      <c r="A607" s="129"/>
      <c r="B607" s="68"/>
      <c r="C607" s="74"/>
      <c r="D607" s="75"/>
      <c r="E607" s="75"/>
      <c r="F607" s="75"/>
      <c r="G607" s="68"/>
      <c r="H607" s="130">
        <f>SUM(H602:H606)</f>
        <v>29030.98</v>
      </c>
    </row>
    <row r="608" spans="1:8" x14ac:dyDescent="0.25">
      <c r="A608" s="129"/>
      <c r="B608" s="68"/>
      <c r="C608" s="74"/>
      <c r="D608" s="73" t="s">
        <v>164</v>
      </c>
      <c r="E608" s="75"/>
      <c r="F608" s="75"/>
      <c r="G608" s="68"/>
      <c r="H608" s="133"/>
    </row>
    <row r="609" spans="1:8" x14ac:dyDescent="0.25">
      <c r="A609" s="129"/>
      <c r="B609" s="68">
        <v>0.12</v>
      </c>
      <c r="C609" s="74" t="s">
        <v>165</v>
      </c>
      <c r="D609" s="75" t="s">
        <v>167</v>
      </c>
      <c r="E609" s="75"/>
      <c r="F609" s="75"/>
      <c r="G609" s="68">
        <v>60000</v>
      </c>
      <c r="H609" s="132">
        <v>7200</v>
      </c>
    </row>
    <row r="610" spans="1:8" x14ac:dyDescent="0.25">
      <c r="A610" s="129"/>
      <c r="B610" s="68">
        <v>0.16</v>
      </c>
      <c r="C610" s="74" t="s">
        <v>165</v>
      </c>
      <c r="D610" s="75" t="s">
        <v>249</v>
      </c>
      <c r="E610" s="75"/>
      <c r="F610" s="75"/>
      <c r="G610" s="68">
        <v>70000</v>
      </c>
      <c r="H610" s="132">
        <v>11200</v>
      </c>
    </row>
    <row r="611" spans="1:8" x14ac:dyDescent="0.25">
      <c r="A611" s="129"/>
      <c r="B611" s="68">
        <v>1.6E-2</v>
      </c>
      <c r="C611" s="74" t="s">
        <v>165</v>
      </c>
      <c r="D611" s="75" t="s">
        <v>168</v>
      </c>
      <c r="E611" s="75"/>
      <c r="F611" s="75"/>
      <c r="G611" s="68">
        <v>80000</v>
      </c>
      <c r="H611" s="132">
        <v>1280</v>
      </c>
    </row>
    <row r="612" spans="1:8" x14ac:dyDescent="0.25">
      <c r="A612" s="129"/>
      <c r="B612" s="68">
        <v>1.6000000000000001E-3</v>
      </c>
      <c r="C612" s="74" t="s">
        <v>165</v>
      </c>
      <c r="D612" s="75" t="s">
        <v>169</v>
      </c>
      <c r="E612" s="75"/>
      <c r="F612" s="75"/>
      <c r="G612" s="68">
        <v>85000</v>
      </c>
      <c r="H612" s="132">
        <v>136</v>
      </c>
    </row>
    <row r="613" spans="1:8" x14ac:dyDescent="0.25">
      <c r="A613" s="129"/>
      <c r="B613" s="68"/>
      <c r="C613" s="74"/>
      <c r="D613" s="75"/>
      <c r="E613" s="75"/>
      <c r="F613" s="75"/>
      <c r="G613" s="68"/>
      <c r="H613" s="132">
        <f>SUM(H609:H612)</f>
        <v>19816</v>
      </c>
    </row>
    <row r="614" spans="1:8" x14ac:dyDescent="0.25">
      <c r="A614" s="129"/>
      <c r="B614" s="68"/>
      <c r="C614" s="74"/>
      <c r="D614" s="75"/>
      <c r="E614" s="75"/>
      <c r="F614" s="75"/>
      <c r="G614" s="134" t="s">
        <v>67</v>
      </c>
      <c r="H614" s="135">
        <f>H613+H606</f>
        <v>32774</v>
      </c>
    </row>
    <row r="615" spans="1:8" x14ac:dyDescent="0.25">
      <c r="A615" s="129"/>
      <c r="B615" s="68"/>
      <c r="C615" s="74"/>
      <c r="D615" s="75"/>
      <c r="E615" s="75"/>
      <c r="F615" s="75"/>
      <c r="G615" s="134" t="s">
        <v>370</v>
      </c>
      <c r="H615" s="135">
        <f>H614*10%</f>
        <v>3277.4</v>
      </c>
    </row>
    <row r="616" spans="1:8" x14ac:dyDescent="0.25">
      <c r="A616" s="129"/>
      <c r="B616" s="68"/>
      <c r="C616" s="74"/>
      <c r="D616" s="75"/>
      <c r="E616" s="75"/>
      <c r="F616" s="75"/>
      <c r="G616" s="134" t="s">
        <v>371</v>
      </c>
      <c r="H616" s="135">
        <f>H614*2%</f>
        <v>655.48</v>
      </c>
    </row>
    <row r="617" spans="1:8" x14ac:dyDescent="0.25">
      <c r="A617" s="129"/>
      <c r="B617" s="68"/>
      <c r="C617" s="74"/>
      <c r="D617" s="75"/>
      <c r="E617" s="75"/>
      <c r="F617" s="75"/>
      <c r="G617" s="134" t="s">
        <v>372</v>
      </c>
      <c r="H617" s="135">
        <f>H614*10%</f>
        <v>3277.4</v>
      </c>
    </row>
    <row r="618" spans="1:8" x14ac:dyDescent="0.25">
      <c r="A618" s="129"/>
      <c r="B618" s="68"/>
      <c r="C618" s="74"/>
      <c r="D618" s="75"/>
      <c r="E618" s="75"/>
      <c r="F618" s="75"/>
      <c r="G618" s="134" t="s">
        <v>67</v>
      </c>
      <c r="H618" s="135">
        <f>SUM(H614:H617)</f>
        <v>39984.280000000006</v>
      </c>
    </row>
    <row r="619" spans="1:8" x14ac:dyDescent="0.25">
      <c r="A619" s="126" t="s">
        <v>258</v>
      </c>
      <c r="B619" s="76">
        <v>1</v>
      </c>
      <c r="C619" s="128" t="s">
        <v>12</v>
      </c>
      <c r="D619" s="329" t="s">
        <v>271</v>
      </c>
      <c r="E619" s="329"/>
      <c r="F619" s="329"/>
      <c r="G619" s="329"/>
      <c r="H619" s="330"/>
    </row>
    <row r="620" spans="1:8" x14ac:dyDescent="0.25">
      <c r="A620" s="129"/>
      <c r="B620" s="68"/>
      <c r="C620" s="74"/>
      <c r="D620" s="73"/>
      <c r="E620" s="75"/>
      <c r="F620" s="75"/>
      <c r="G620" s="68"/>
      <c r="H620" s="133"/>
    </row>
    <row r="621" spans="1:8" x14ac:dyDescent="0.25">
      <c r="A621" s="129"/>
      <c r="B621" s="68"/>
      <c r="C621" s="74"/>
      <c r="D621" s="73" t="s">
        <v>159</v>
      </c>
      <c r="E621" s="75"/>
      <c r="F621" s="75"/>
      <c r="G621" s="68"/>
      <c r="H621" s="133"/>
    </row>
    <row r="622" spans="1:8" x14ac:dyDescent="0.25">
      <c r="A622" s="129"/>
      <c r="B622" s="68">
        <v>0.1</v>
      </c>
      <c r="C622" s="74" t="s">
        <v>237</v>
      </c>
      <c r="D622" s="75" t="s">
        <v>252</v>
      </c>
      <c r="E622" s="75"/>
      <c r="F622" s="75"/>
      <c r="G622" s="68">
        <v>12958</v>
      </c>
      <c r="H622" s="132">
        <v>1295.8000000000002</v>
      </c>
    </row>
    <row r="623" spans="1:8" x14ac:dyDescent="0.25">
      <c r="A623" s="129"/>
      <c r="B623" s="68">
        <v>0.1</v>
      </c>
      <c r="C623" s="74" t="s">
        <v>237</v>
      </c>
      <c r="D623" s="75" t="s">
        <v>250</v>
      </c>
      <c r="E623" s="75"/>
      <c r="F623" s="75"/>
      <c r="G623" s="68">
        <v>39248</v>
      </c>
      <c r="H623" s="132">
        <v>3924.8</v>
      </c>
    </row>
    <row r="624" spans="1:8" x14ac:dyDescent="0.25">
      <c r="A624" s="129"/>
      <c r="B624" s="68">
        <v>0.26</v>
      </c>
      <c r="C624" s="74" t="s">
        <v>237</v>
      </c>
      <c r="D624" s="75" t="s">
        <v>251</v>
      </c>
      <c r="E624" s="75"/>
      <c r="F624" s="75"/>
      <c r="G624" s="68">
        <v>39248</v>
      </c>
      <c r="H624" s="132">
        <v>10204.48</v>
      </c>
    </row>
    <row r="625" spans="1:8" x14ac:dyDescent="0.25">
      <c r="A625" s="129"/>
      <c r="B625" s="68">
        <v>0.05</v>
      </c>
      <c r="C625" s="74" t="s">
        <v>245</v>
      </c>
      <c r="D625" s="75" t="s">
        <v>246</v>
      </c>
      <c r="E625" s="75"/>
      <c r="F625" s="75"/>
      <c r="G625" s="68">
        <v>12958</v>
      </c>
      <c r="H625" s="132">
        <v>647.90000000000009</v>
      </c>
    </row>
    <row r="626" spans="1:8" x14ac:dyDescent="0.25">
      <c r="A626" s="129"/>
      <c r="B626" s="68">
        <v>1</v>
      </c>
      <c r="C626" s="74" t="s">
        <v>247</v>
      </c>
      <c r="D626" s="75" t="s">
        <v>248</v>
      </c>
      <c r="E626" s="75"/>
      <c r="F626" s="75"/>
      <c r="G626" s="68">
        <v>12958</v>
      </c>
      <c r="H626" s="132">
        <v>12958</v>
      </c>
    </row>
    <row r="627" spans="1:8" x14ac:dyDescent="0.25">
      <c r="A627" s="129"/>
      <c r="B627" s="68"/>
      <c r="C627" s="74"/>
      <c r="D627" s="75"/>
      <c r="E627" s="75"/>
      <c r="F627" s="75"/>
      <c r="G627" s="68"/>
      <c r="H627" s="130">
        <f>SUM(H622:H626)</f>
        <v>29030.98</v>
      </c>
    </row>
    <row r="628" spans="1:8" x14ac:dyDescent="0.25">
      <c r="A628" s="129"/>
      <c r="B628" s="68"/>
      <c r="C628" s="74"/>
      <c r="D628" s="73" t="s">
        <v>164</v>
      </c>
      <c r="E628" s="75"/>
      <c r="F628" s="75"/>
      <c r="G628" s="68"/>
      <c r="H628" s="133"/>
    </row>
    <row r="629" spans="1:8" x14ac:dyDescent="0.25">
      <c r="A629" s="129"/>
      <c r="B629" s="68">
        <v>0.125</v>
      </c>
      <c r="C629" s="74" t="s">
        <v>165</v>
      </c>
      <c r="D629" s="75" t="s">
        <v>167</v>
      </c>
      <c r="E629" s="75"/>
      <c r="F629" s="75"/>
      <c r="G629" s="68">
        <v>60000</v>
      </c>
      <c r="H629" s="132">
        <v>7500</v>
      </c>
    </row>
    <row r="630" spans="1:8" x14ac:dyDescent="0.25">
      <c r="A630" s="129"/>
      <c r="B630" s="68">
        <v>0.17</v>
      </c>
      <c r="C630" s="74" t="s">
        <v>165</v>
      </c>
      <c r="D630" s="75" t="s">
        <v>249</v>
      </c>
      <c r="E630" s="75"/>
      <c r="F630" s="75"/>
      <c r="G630" s="68">
        <v>70000</v>
      </c>
      <c r="H630" s="132">
        <v>11900</v>
      </c>
    </row>
    <row r="631" spans="1:8" x14ac:dyDescent="0.25">
      <c r="A631" s="129"/>
      <c r="B631" s="68">
        <v>1.7000000000000001E-2</v>
      </c>
      <c r="C631" s="74" t="s">
        <v>165</v>
      </c>
      <c r="D631" s="75" t="s">
        <v>168</v>
      </c>
      <c r="E631" s="75"/>
      <c r="F631" s="75"/>
      <c r="G631" s="68">
        <v>80000</v>
      </c>
      <c r="H631" s="132">
        <v>1360</v>
      </c>
    </row>
    <row r="632" spans="1:8" x14ac:dyDescent="0.25">
      <c r="A632" s="129"/>
      <c r="B632" s="68">
        <v>1.6999999999999999E-3</v>
      </c>
      <c r="C632" s="74" t="s">
        <v>165</v>
      </c>
      <c r="D632" s="75" t="s">
        <v>169</v>
      </c>
      <c r="E632" s="75"/>
      <c r="F632" s="75"/>
      <c r="G632" s="68">
        <v>85000</v>
      </c>
      <c r="H632" s="132">
        <v>144.5</v>
      </c>
    </row>
    <row r="633" spans="1:8" x14ac:dyDescent="0.25">
      <c r="A633" s="129"/>
      <c r="B633" s="68"/>
      <c r="C633" s="74"/>
      <c r="D633" s="75"/>
      <c r="E633" s="75"/>
      <c r="F633" s="75"/>
      <c r="G633" s="68"/>
      <c r="H633" s="130">
        <f>SUM(H629:H632)</f>
        <v>20904.5</v>
      </c>
    </row>
    <row r="634" spans="1:8" x14ac:dyDescent="0.25">
      <c r="A634" s="141"/>
      <c r="B634" s="2"/>
      <c r="C634" s="2"/>
      <c r="D634" s="2"/>
      <c r="E634" s="2"/>
      <c r="F634" s="2"/>
      <c r="G634" s="134" t="s">
        <v>67</v>
      </c>
      <c r="H634" s="135">
        <f>H633+H627</f>
        <v>49935.479999999996</v>
      </c>
    </row>
    <row r="635" spans="1:8" x14ac:dyDescent="0.25">
      <c r="A635" s="141"/>
      <c r="B635" s="2"/>
      <c r="C635" s="2"/>
      <c r="D635" s="2"/>
      <c r="E635" s="2"/>
      <c r="F635" s="2"/>
      <c r="G635" s="134" t="s">
        <v>370</v>
      </c>
      <c r="H635" s="135">
        <f>H634*10%</f>
        <v>4993.5479999999998</v>
      </c>
    </row>
    <row r="636" spans="1:8" x14ac:dyDescent="0.25">
      <c r="A636" s="141"/>
      <c r="B636" s="2"/>
      <c r="C636" s="2"/>
      <c r="D636" s="2"/>
      <c r="E636" s="2"/>
      <c r="F636" s="2"/>
      <c r="G636" s="134" t="s">
        <v>371</v>
      </c>
      <c r="H636" s="135">
        <f>H634*2%</f>
        <v>998.70959999999991</v>
      </c>
    </row>
    <row r="637" spans="1:8" x14ac:dyDescent="0.25">
      <c r="A637" s="141"/>
      <c r="B637" s="2"/>
      <c r="C637" s="2"/>
      <c r="D637" s="2"/>
      <c r="E637" s="2"/>
      <c r="F637" s="2"/>
      <c r="G637" s="134" t="s">
        <v>372</v>
      </c>
      <c r="H637" s="135">
        <f>H634*10%</f>
        <v>4993.5479999999998</v>
      </c>
    </row>
    <row r="638" spans="1:8" x14ac:dyDescent="0.25">
      <c r="A638" s="141"/>
      <c r="B638" s="2"/>
      <c r="C638" s="2"/>
      <c r="D638" s="2"/>
      <c r="E638" s="2"/>
      <c r="F638" s="2"/>
      <c r="G638" s="134" t="s">
        <v>67</v>
      </c>
      <c r="H638" s="135">
        <f>SUM(H634:H637)</f>
        <v>60921.285600000003</v>
      </c>
    </row>
    <row r="639" spans="1:8" x14ac:dyDescent="0.25">
      <c r="A639" s="326" t="s">
        <v>404</v>
      </c>
      <c r="B639" s="327"/>
      <c r="C639" s="327"/>
      <c r="D639" s="327"/>
      <c r="E639" s="327"/>
      <c r="F639" s="327"/>
      <c r="G639" s="327"/>
      <c r="H639" s="328"/>
    </row>
    <row r="640" spans="1:8" x14ac:dyDescent="0.25">
      <c r="A640" s="126" t="s">
        <v>256</v>
      </c>
      <c r="B640" s="76">
        <v>1</v>
      </c>
      <c r="C640" s="128" t="s">
        <v>253</v>
      </c>
      <c r="D640" s="321" t="s">
        <v>284</v>
      </c>
      <c r="E640" s="321"/>
      <c r="F640" s="321"/>
      <c r="G640" s="321"/>
      <c r="H640" s="322"/>
    </row>
    <row r="641" spans="1:8" x14ac:dyDescent="0.25">
      <c r="A641" s="129"/>
      <c r="B641" s="68"/>
      <c r="C641" s="74"/>
      <c r="D641" s="73" t="s">
        <v>159</v>
      </c>
      <c r="E641" s="75"/>
      <c r="F641" s="75"/>
      <c r="G641" s="68"/>
      <c r="H641" s="133"/>
    </row>
    <row r="642" spans="1:8" x14ac:dyDescent="0.25">
      <c r="A642" s="129"/>
      <c r="B642" s="68">
        <v>1</v>
      </c>
      <c r="C642" s="74" t="s">
        <v>253</v>
      </c>
      <c r="D642" s="75" t="s">
        <v>285</v>
      </c>
      <c r="E642" s="75"/>
      <c r="F642" s="75"/>
      <c r="G642" s="68">
        <v>93500</v>
      </c>
      <c r="H642" s="132">
        <f>G642*B642</f>
        <v>93500</v>
      </c>
    </row>
    <row r="643" spans="1:8" x14ac:dyDescent="0.25">
      <c r="A643" s="129"/>
      <c r="B643" s="68">
        <v>1</v>
      </c>
      <c r="C643" s="74" t="s">
        <v>253</v>
      </c>
      <c r="D643" s="75" t="s">
        <v>288</v>
      </c>
      <c r="E643" s="75"/>
      <c r="F643" s="75"/>
      <c r="G643" s="68">
        <f>G642*6%</f>
        <v>5610</v>
      </c>
      <c r="H643" s="132">
        <f>G643*B643</f>
        <v>5610</v>
      </c>
    </row>
    <row r="644" spans="1:8" x14ac:dyDescent="0.25">
      <c r="A644" s="129"/>
      <c r="B644" s="68"/>
      <c r="C644" s="74"/>
      <c r="D644" s="75"/>
      <c r="E644" s="75"/>
      <c r="F644" s="75"/>
      <c r="G644" s="68"/>
      <c r="H644" s="132">
        <f>SUM(H643+H642)</f>
        <v>99110</v>
      </c>
    </row>
    <row r="645" spans="1:8" x14ac:dyDescent="0.25">
      <c r="A645" s="129"/>
      <c r="B645" s="68"/>
      <c r="C645" s="74"/>
      <c r="D645" s="75"/>
      <c r="E645" s="75"/>
      <c r="F645" s="75"/>
      <c r="G645" s="68"/>
      <c r="H645" s="130"/>
    </row>
    <row r="646" spans="1:8" x14ac:dyDescent="0.25">
      <c r="A646" s="129"/>
      <c r="B646" s="68"/>
      <c r="C646" s="74"/>
      <c r="D646" s="73" t="s">
        <v>164</v>
      </c>
      <c r="E646" s="75"/>
      <c r="F646" s="75"/>
      <c r="G646" s="68"/>
      <c r="H646" s="133"/>
    </row>
    <row r="647" spans="1:8" x14ac:dyDescent="0.25">
      <c r="A647" s="129"/>
      <c r="B647" s="68">
        <v>0.5</v>
      </c>
      <c r="C647" s="74" t="s">
        <v>165</v>
      </c>
      <c r="D647" s="75" t="s">
        <v>167</v>
      </c>
      <c r="E647" s="75"/>
      <c r="F647" s="75"/>
      <c r="G647" s="68">
        <v>60000</v>
      </c>
      <c r="H647" s="132">
        <f>G647*B647</f>
        <v>30000</v>
      </c>
    </row>
    <row r="648" spans="1:8" x14ac:dyDescent="0.25">
      <c r="A648" s="129"/>
      <c r="B648" s="68">
        <v>0.25</v>
      </c>
      <c r="C648" s="74" t="s">
        <v>165</v>
      </c>
      <c r="D648" s="75" t="s">
        <v>189</v>
      </c>
      <c r="E648" s="75"/>
      <c r="F648" s="75"/>
      <c r="G648" s="68">
        <v>70000</v>
      </c>
      <c r="H648" s="132">
        <f>G648*B648</f>
        <v>17500</v>
      </c>
    </row>
    <row r="649" spans="1:8" x14ac:dyDescent="0.25">
      <c r="A649" s="129"/>
      <c r="B649" s="68">
        <v>2.5000000000000001E-2</v>
      </c>
      <c r="C649" s="74" t="s">
        <v>165</v>
      </c>
      <c r="D649" s="75" t="s">
        <v>168</v>
      </c>
      <c r="E649" s="75"/>
      <c r="F649" s="75"/>
      <c r="G649" s="68">
        <v>80000</v>
      </c>
      <c r="H649" s="132">
        <f>G649*B649</f>
        <v>2000</v>
      </c>
    </row>
    <row r="650" spans="1:8" x14ac:dyDescent="0.25">
      <c r="A650" s="129"/>
      <c r="B650" s="68">
        <v>2.5000000000000001E-2</v>
      </c>
      <c r="C650" s="74" t="s">
        <v>165</v>
      </c>
      <c r="D650" s="75" t="s">
        <v>169</v>
      </c>
      <c r="E650" s="75"/>
      <c r="F650" s="75"/>
      <c r="G650" s="68">
        <v>85000</v>
      </c>
      <c r="H650" s="132">
        <f>G650*B650</f>
        <v>2125</v>
      </c>
    </row>
    <row r="651" spans="1:8" x14ac:dyDescent="0.25">
      <c r="A651" s="129"/>
      <c r="B651" s="68"/>
      <c r="C651" s="74"/>
      <c r="D651" s="75"/>
      <c r="E651" s="75"/>
      <c r="F651" s="75"/>
      <c r="G651" s="68"/>
      <c r="H651" s="132">
        <f>SUM(H647:H650)</f>
        <v>51625</v>
      </c>
    </row>
    <row r="652" spans="1:8" x14ac:dyDescent="0.25">
      <c r="A652" s="129"/>
      <c r="B652" s="68"/>
      <c r="C652" s="74"/>
      <c r="D652" s="75"/>
      <c r="E652" s="75"/>
      <c r="F652" s="75"/>
      <c r="G652" s="134" t="s">
        <v>67</v>
      </c>
      <c r="H652" s="135">
        <f>H651+H644</f>
        <v>150735</v>
      </c>
    </row>
    <row r="653" spans="1:8" x14ac:dyDescent="0.25">
      <c r="A653" s="129"/>
      <c r="B653" s="68"/>
      <c r="C653" s="74"/>
      <c r="D653" s="75"/>
      <c r="E653" s="75"/>
      <c r="F653" s="75"/>
      <c r="G653" s="134" t="s">
        <v>370</v>
      </c>
      <c r="H653" s="135">
        <f>H652*10%</f>
        <v>15073.5</v>
      </c>
    </row>
    <row r="654" spans="1:8" x14ac:dyDescent="0.25">
      <c r="A654" s="129"/>
      <c r="B654" s="68"/>
      <c r="C654" s="74"/>
      <c r="D654" s="75"/>
      <c r="E654" s="75"/>
      <c r="F654" s="75"/>
      <c r="G654" s="134" t="s">
        <v>371</v>
      </c>
      <c r="H654" s="135">
        <f>H652*2%</f>
        <v>3014.7000000000003</v>
      </c>
    </row>
    <row r="655" spans="1:8" x14ac:dyDescent="0.25">
      <c r="A655" s="129"/>
      <c r="B655" s="68"/>
      <c r="C655" s="74"/>
      <c r="D655" s="75"/>
      <c r="E655" s="75"/>
      <c r="F655" s="75"/>
      <c r="G655" s="134" t="s">
        <v>372</v>
      </c>
      <c r="H655" s="135">
        <f>H652*10%</f>
        <v>15073.5</v>
      </c>
    </row>
    <row r="656" spans="1:8" x14ac:dyDescent="0.25">
      <c r="A656" s="129"/>
      <c r="B656" s="68"/>
      <c r="C656" s="74"/>
      <c r="D656" s="75"/>
      <c r="E656" s="75"/>
      <c r="F656" s="75"/>
      <c r="G656" s="134" t="s">
        <v>67</v>
      </c>
      <c r="H656" s="135">
        <f>SUM(H652:H655)</f>
        <v>183896.7</v>
      </c>
    </row>
    <row r="657" spans="1:8" x14ac:dyDescent="0.25">
      <c r="A657" s="126" t="s">
        <v>257</v>
      </c>
      <c r="B657" s="76">
        <v>1</v>
      </c>
      <c r="C657" s="128" t="s">
        <v>253</v>
      </c>
      <c r="D657" s="321" t="s">
        <v>287</v>
      </c>
      <c r="E657" s="321"/>
      <c r="F657" s="321"/>
      <c r="G657" s="321"/>
      <c r="H657" s="322"/>
    </row>
    <row r="658" spans="1:8" x14ac:dyDescent="0.25">
      <c r="A658" s="129"/>
      <c r="B658" s="68"/>
      <c r="C658" s="74"/>
      <c r="D658" s="73" t="s">
        <v>159</v>
      </c>
      <c r="E658" s="75"/>
      <c r="F658" s="75"/>
      <c r="G658" s="68"/>
      <c r="H658" s="133"/>
    </row>
    <row r="659" spans="1:8" x14ac:dyDescent="0.25">
      <c r="A659" s="129"/>
      <c r="B659" s="68">
        <v>1</v>
      </c>
      <c r="C659" s="74" t="s">
        <v>253</v>
      </c>
      <c r="D659" s="75" t="s">
        <v>287</v>
      </c>
      <c r="E659" s="75"/>
      <c r="F659" s="75"/>
      <c r="G659" s="68">
        <v>93500</v>
      </c>
      <c r="H659" s="132">
        <f>G659*B659</f>
        <v>93500</v>
      </c>
    </row>
    <row r="660" spans="1:8" x14ac:dyDescent="0.25">
      <c r="A660" s="129"/>
      <c r="B660" s="68">
        <v>1</v>
      </c>
      <c r="C660" s="74" t="s">
        <v>253</v>
      </c>
      <c r="D660" s="75" t="s">
        <v>289</v>
      </c>
      <c r="E660" s="75"/>
      <c r="F660" s="75"/>
      <c r="G660" s="68">
        <f>G659*30%</f>
        <v>28050</v>
      </c>
      <c r="H660" s="132">
        <f>G660*B660</f>
        <v>28050</v>
      </c>
    </row>
    <row r="661" spans="1:8" x14ac:dyDescent="0.25">
      <c r="A661" s="129"/>
      <c r="B661" s="68">
        <v>6</v>
      </c>
      <c r="C661" s="74" t="s">
        <v>51</v>
      </c>
      <c r="D661" s="75" t="s">
        <v>238</v>
      </c>
      <c r="E661" s="75"/>
      <c r="F661" s="75"/>
      <c r="G661" s="68">
        <f>G532</f>
        <v>5142</v>
      </c>
      <c r="H661" s="132">
        <f>H660+H659</f>
        <v>121550</v>
      </c>
    </row>
    <row r="662" spans="1:8" x14ac:dyDescent="0.25">
      <c r="A662" s="129"/>
      <c r="B662" s="68">
        <v>0.01</v>
      </c>
      <c r="C662" s="74" t="s">
        <v>20</v>
      </c>
      <c r="D662" s="75" t="s">
        <v>188</v>
      </c>
      <c r="E662" s="75"/>
      <c r="F662" s="75"/>
      <c r="G662" s="68">
        <f>G518</f>
        <v>0</v>
      </c>
      <c r="H662" s="132">
        <f>G662*B662</f>
        <v>0</v>
      </c>
    </row>
    <row r="663" spans="1:8" x14ac:dyDescent="0.25">
      <c r="A663" s="129"/>
      <c r="B663" s="68"/>
      <c r="C663" s="74"/>
      <c r="D663" s="75"/>
      <c r="E663" s="75"/>
      <c r="F663" s="75"/>
      <c r="G663" s="68"/>
      <c r="H663" s="132">
        <f>SUM(H659:H662)</f>
        <v>243100</v>
      </c>
    </row>
    <row r="664" spans="1:8" x14ac:dyDescent="0.25">
      <c r="A664" s="129"/>
      <c r="B664" s="68"/>
      <c r="C664" s="74"/>
      <c r="D664" s="75"/>
      <c r="E664" s="75"/>
      <c r="F664" s="75"/>
      <c r="G664" s="68"/>
      <c r="H664" s="130"/>
    </row>
    <row r="665" spans="1:8" x14ac:dyDescent="0.25">
      <c r="A665" s="129"/>
      <c r="B665" s="68"/>
      <c r="C665" s="74"/>
      <c r="D665" s="73" t="s">
        <v>164</v>
      </c>
      <c r="E665" s="75"/>
      <c r="F665" s="75"/>
      <c r="G665" s="68"/>
      <c r="H665" s="133"/>
    </row>
    <row r="666" spans="1:8" x14ac:dyDescent="0.25">
      <c r="A666" s="129"/>
      <c r="B666" s="68">
        <v>0.5</v>
      </c>
      <c r="C666" s="74" t="s">
        <v>165</v>
      </c>
      <c r="D666" s="75" t="s">
        <v>167</v>
      </c>
      <c r="E666" s="75"/>
      <c r="F666" s="75"/>
      <c r="G666" s="68">
        <v>60000</v>
      </c>
      <c r="H666" s="132">
        <v>30000</v>
      </c>
    </row>
    <row r="667" spans="1:8" x14ac:dyDescent="0.25">
      <c r="A667" s="129"/>
      <c r="B667" s="68">
        <v>0.25</v>
      </c>
      <c r="C667" s="74" t="s">
        <v>165</v>
      </c>
      <c r="D667" s="75" t="s">
        <v>189</v>
      </c>
      <c r="E667" s="75"/>
      <c r="F667" s="75"/>
      <c r="G667" s="68">
        <v>70000</v>
      </c>
      <c r="H667" s="132">
        <v>17500</v>
      </c>
    </row>
    <row r="668" spans="1:8" x14ac:dyDescent="0.25">
      <c r="A668" s="129"/>
      <c r="B668" s="68">
        <v>2.5000000000000001E-2</v>
      </c>
      <c r="C668" s="74" t="s">
        <v>165</v>
      </c>
      <c r="D668" s="75" t="s">
        <v>168</v>
      </c>
      <c r="E668" s="75"/>
      <c r="F668" s="75"/>
      <c r="G668" s="68">
        <v>80000</v>
      </c>
      <c r="H668" s="132">
        <v>2000</v>
      </c>
    </row>
    <row r="669" spans="1:8" x14ac:dyDescent="0.25">
      <c r="A669" s="129"/>
      <c r="B669" s="68">
        <v>2.5000000000000001E-2</v>
      </c>
      <c r="C669" s="74" t="s">
        <v>165</v>
      </c>
      <c r="D669" s="75" t="s">
        <v>169</v>
      </c>
      <c r="E669" s="75"/>
      <c r="F669" s="75"/>
      <c r="G669" s="68">
        <v>85000</v>
      </c>
      <c r="H669" s="132">
        <v>2125</v>
      </c>
    </row>
    <row r="670" spans="1:8" x14ac:dyDescent="0.25">
      <c r="A670" s="129"/>
      <c r="B670" s="68"/>
      <c r="C670" s="74"/>
      <c r="D670" s="75"/>
      <c r="E670" s="75"/>
      <c r="F670" s="75"/>
      <c r="G670" s="68"/>
      <c r="H670" s="132">
        <f>SUM(H666:H669)</f>
        <v>51625</v>
      </c>
    </row>
    <row r="671" spans="1:8" x14ac:dyDescent="0.25">
      <c r="A671" s="129"/>
      <c r="B671" s="68"/>
      <c r="C671" s="74"/>
      <c r="D671" s="75"/>
      <c r="E671" s="75"/>
      <c r="F671" s="75"/>
      <c r="G671" s="134" t="s">
        <v>67</v>
      </c>
      <c r="H671" s="135">
        <f>H670+H663</f>
        <v>294725</v>
      </c>
    </row>
    <row r="672" spans="1:8" x14ac:dyDescent="0.25">
      <c r="A672" s="129"/>
      <c r="B672" s="68"/>
      <c r="C672" s="74"/>
      <c r="D672" s="75"/>
      <c r="E672" s="75"/>
      <c r="F672" s="75"/>
      <c r="G672" s="134" t="s">
        <v>370</v>
      </c>
      <c r="H672" s="135">
        <f>H671*10%</f>
        <v>29472.5</v>
      </c>
    </row>
    <row r="673" spans="1:8" x14ac:dyDescent="0.25">
      <c r="A673" s="129"/>
      <c r="B673" s="68"/>
      <c r="C673" s="74"/>
      <c r="D673" s="75"/>
      <c r="E673" s="75"/>
      <c r="F673" s="75"/>
      <c r="G673" s="134" t="s">
        <v>371</v>
      </c>
      <c r="H673" s="135">
        <f>H671*2%</f>
        <v>5894.5</v>
      </c>
    </row>
    <row r="674" spans="1:8" x14ac:dyDescent="0.25">
      <c r="A674" s="129"/>
      <c r="B674" s="68"/>
      <c r="C674" s="74"/>
      <c r="D674" s="75"/>
      <c r="E674" s="75"/>
      <c r="F674" s="75"/>
      <c r="G674" s="134" t="s">
        <v>372</v>
      </c>
      <c r="H674" s="135">
        <f>H671*10%</f>
        <v>29472.5</v>
      </c>
    </row>
    <row r="675" spans="1:8" x14ac:dyDescent="0.25">
      <c r="A675" s="129"/>
      <c r="B675" s="68"/>
      <c r="C675" s="74"/>
      <c r="D675" s="75"/>
      <c r="E675" s="75"/>
      <c r="F675" s="75"/>
      <c r="G675" s="134" t="s">
        <v>67</v>
      </c>
      <c r="H675" s="135">
        <f>SUM(H671:H674)</f>
        <v>359564.5</v>
      </c>
    </row>
    <row r="676" spans="1:8" x14ac:dyDescent="0.25">
      <c r="A676" s="126" t="s">
        <v>258</v>
      </c>
      <c r="B676" s="76">
        <v>1</v>
      </c>
      <c r="C676" s="128" t="s">
        <v>253</v>
      </c>
      <c r="D676" s="329" t="s">
        <v>290</v>
      </c>
      <c r="E676" s="329"/>
      <c r="F676" s="329"/>
      <c r="G676" s="329"/>
      <c r="H676" s="330"/>
    </row>
    <row r="677" spans="1:8" x14ac:dyDescent="0.25">
      <c r="A677" s="129"/>
      <c r="B677" s="68"/>
      <c r="C677" s="74"/>
      <c r="D677" s="73" t="s">
        <v>159</v>
      </c>
      <c r="E677" s="75"/>
      <c r="F677" s="75"/>
      <c r="G677" s="68"/>
      <c r="H677" s="133"/>
    </row>
    <row r="678" spans="1:8" x14ac:dyDescent="0.25">
      <c r="A678" s="129"/>
      <c r="B678" s="68">
        <v>1</v>
      </c>
      <c r="C678" s="74" t="s">
        <v>253</v>
      </c>
      <c r="D678" s="75" t="s">
        <v>290</v>
      </c>
      <c r="E678" s="75"/>
      <c r="F678" s="75"/>
      <c r="G678" s="68">
        <v>25200</v>
      </c>
      <c r="H678" s="132">
        <f>G678*B678</f>
        <v>25200</v>
      </c>
    </row>
    <row r="679" spans="1:8" x14ac:dyDescent="0.25">
      <c r="A679" s="129"/>
      <c r="B679" s="68">
        <v>1</v>
      </c>
      <c r="C679" s="74" t="s">
        <v>253</v>
      </c>
      <c r="D679" s="75" t="s">
        <v>291</v>
      </c>
      <c r="E679" s="75"/>
      <c r="F679" s="75"/>
      <c r="G679" s="68">
        <f>G678*12%</f>
        <v>3024</v>
      </c>
      <c r="H679" s="132">
        <f>G679*B679</f>
        <v>3024</v>
      </c>
    </row>
    <row r="680" spans="1:8" x14ac:dyDescent="0.25">
      <c r="A680" s="129"/>
      <c r="B680" s="68">
        <v>6</v>
      </c>
      <c r="C680" s="74" t="s">
        <v>51</v>
      </c>
      <c r="D680" s="75" t="s">
        <v>238</v>
      </c>
      <c r="E680" s="75"/>
      <c r="F680" s="75"/>
      <c r="G680" s="68">
        <f>G661</f>
        <v>5142</v>
      </c>
      <c r="H680" s="132">
        <f>H679+H678</f>
        <v>28224</v>
      </c>
    </row>
    <row r="681" spans="1:8" x14ac:dyDescent="0.25">
      <c r="A681" s="129"/>
      <c r="B681" s="68">
        <v>0.01</v>
      </c>
      <c r="C681" s="74" t="s">
        <v>20</v>
      </c>
      <c r="D681" s="75" t="s">
        <v>188</v>
      </c>
      <c r="E681" s="75"/>
      <c r="F681" s="75"/>
      <c r="G681" s="68">
        <f>G662</f>
        <v>0</v>
      </c>
      <c r="H681" s="132">
        <f>G681*B681</f>
        <v>0</v>
      </c>
    </row>
    <row r="682" spans="1:8" x14ac:dyDescent="0.25">
      <c r="A682" s="129"/>
      <c r="B682" s="68"/>
      <c r="C682" s="74"/>
      <c r="D682" s="75"/>
      <c r="E682" s="75"/>
      <c r="F682" s="75"/>
      <c r="G682" s="68"/>
      <c r="H682" s="130">
        <f>SUM(H678:H681)</f>
        <v>56448</v>
      </c>
    </row>
    <row r="683" spans="1:8" x14ac:dyDescent="0.25">
      <c r="A683" s="129"/>
      <c r="B683" s="68"/>
      <c r="C683" s="74"/>
      <c r="D683" s="73" t="s">
        <v>164</v>
      </c>
      <c r="E683" s="75"/>
      <c r="F683" s="75"/>
      <c r="G683" s="68"/>
      <c r="H683" s="133"/>
    </row>
    <row r="684" spans="1:8" x14ac:dyDescent="0.25">
      <c r="A684" s="129"/>
      <c r="B684" s="68">
        <v>0.5</v>
      </c>
      <c r="C684" s="74" t="s">
        <v>165</v>
      </c>
      <c r="D684" s="75" t="s">
        <v>167</v>
      </c>
      <c r="E684" s="75"/>
      <c r="F684" s="75"/>
      <c r="G684" s="68">
        <v>60000</v>
      </c>
      <c r="H684" s="132">
        <v>30000</v>
      </c>
    </row>
    <row r="685" spans="1:8" x14ac:dyDescent="0.25">
      <c r="A685" s="129"/>
      <c r="B685" s="68">
        <v>0.25</v>
      </c>
      <c r="C685" s="74" t="s">
        <v>165</v>
      </c>
      <c r="D685" s="75" t="s">
        <v>189</v>
      </c>
      <c r="E685" s="75"/>
      <c r="F685" s="75"/>
      <c r="G685" s="68">
        <v>70000</v>
      </c>
      <c r="H685" s="132">
        <v>52500</v>
      </c>
    </row>
    <row r="686" spans="1:8" x14ac:dyDescent="0.25">
      <c r="A686" s="129"/>
      <c r="B686" s="68">
        <v>2.5000000000000001E-2</v>
      </c>
      <c r="C686" s="74" t="s">
        <v>165</v>
      </c>
      <c r="D686" s="75" t="s">
        <v>168</v>
      </c>
      <c r="E686" s="75"/>
      <c r="F686" s="75"/>
      <c r="G686" s="68">
        <v>80000</v>
      </c>
      <c r="H686" s="132">
        <v>8000</v>
      </c>
    </row>
    <row r="687" spans="1:8" x14ac:dyDescent="0.25">
      <c r="A687" s="129"/>
      <c r="B687" s="68">
        <v>2.5000000000000001E-2</v>
      </c>
      <c r="C687" s="74" t="s">
        <v>165</v>
      </c>
      <c r="D687" s="75" t="s">
        <v>169</v>
      </c>
      <c r="E687" s="75"/>
      <c r="F687" s="75"/>
      <c r="G687" s="68">
        <v>85000</v>
      </c>
      <c r="H687" s="132">
        <v>4250</v>
      </c>
    </row>
    <row r="688" spans="1:8" x14ac:dyDescent="0.25">
      <c r="A688" s="129"/>
      <c r="B688" s="68"/>
      <c r="C688" s="74"/>
      <c r="D688" s="75"/>
      <c r="E688" s="75"/>
      <c r="F688" s="75"/>
      <c r="G688" s="68"/>
      <c r="H688" s="130">
        <f>SUM(H684:H687)</f>
        <v>94750</v>
      </c>
    </row>
    <row r="689" spans="1:8" x14ac:dyDescent="0.25">
      <c r="A689" s="129"/>
      <c r="B689" s="68"/>
      <c r="C689" s="74"/>
      <c r="D689" s="75"/>
      <c r="E689" s="75"/>
      <c r="F689" s="75"/>
      <c r="G689" s="134" t="s">
        <v>67</v>
      </c>
      <c r="H689" s="135">
        <f>H688+H682</f>
        <v>151198</v>
      </c>
    </row>
    <row r="690" spans="1:8" x14ac:dyDescent="0.25">
      <c r="A690" s="129"/>
      <c r="B690" s="68"/>
      <c r="C690" s="74"/>
      <c r="D690" s="75"/>
      <c r="E690" s="75"/>
      <c r="F690" s="75"/>
      <c r="G690" s="134" t="s">
        <v>370</v>
      </c>
      <c r="H690" s="135">
        <f>H689*10%</f>
        <v>15119.800000000001</v>
      </c>
    </row>
    <row r="691" spans="1:8" x14ac:dyDescent="0.25">
      <c r="A691" s="129"/>
      <c r="B691" s="68"/>
      <c r="C691" s="74"/>
      <c r="D691" s="75"/>
      <c r="E691" s="75"/>
      <c r="F691" s="75"/>
      <c r="G691" s="134" t="s">
        <v>371</v>
      </c>
      <c r="H691" s="135">
        <f>H689*2%</f>
        <v>3023.96</v>
      </c>
    </row>
    <row r="692" spans="1:8" x14ac:dyDescent="0.25">
      <c r="A692" s="129"/>
      <c r="B692" s="68"/>
      <c r="C692" s="74"/>
      <c r="D692" s="75"/>
      <c r="E692" s="75"/>
      <c r="F692" s="75"/>
      <c r="G692" s="134" t="s">
        <v>372</v>
      </c>
      <c r="H692" s="135">
        <f>H689*10%</f>
        <v>15119.800000000001</v>
      </c>
    </row>
    <row r="693" spans="1:8" x14ac:dyDescent="0.25">
      <c r="A693" s="129"/>
      <c r="B693" s="68"/>
      <c r="C693" s="74"/>
      <c r="D693" s="75"/>
      <c r="E693" s="75"/>
      <c r="F693" s="75"/>
      <c r="G693" s="134" t="s">
        <v>67</v>
      </c>
      <c r="H693" s="135">
        <f>SUM(H689:H692)</f>
        <v>184461.55999999997</v>
      </c>
    </row>
    <row r="694" spans="1:8" x14ac:dyDescent="0.25">
      <c r="A694" s="126" t="s">
        <v>259</v>
      </c>
      <c r="B694" s="76">
        <v>1</v>
      </c>
      <c r="C694" s="128" t="s">
        <v>157</v>
      </c>
      <c r="D694" s="321" t="s">
        <v>292</v>
      </c>
      <c r="E694" s="321"/>
      <c r="F694" s="321"/>
      <c r="G694" s="321"/>
      <c r="H694" s="322"/>
    </row>
    <row r="695" spans="1:8" x14ac:dyDescent="0.25">
      <c r="A695" s="129"/>
      <c r="B695" s="68"/>
      <c r="C695" s="74"/>
      <c r="D695" s="73" t="s">
        <v>159</v>
      </c>
      <c r="E695" s="75"/>
      <c r="F695" s="75"/>
      <c r="G695" s="68"/>
      <c r="H695" s="133"/>
    </row>
    <row r="696" spans="1:8" x14ac:dyDescent="0.25">
      <c r="A696" s="129"/>
      <c r="B696" s="68">
        <v>1.2</v>
      </c>
      <c r="C696" s="74" t="s">
        <v>157</v>
      </c>
      <c r="D696" s="75" t="s">
        <v>292</v>
      </c>
      <c r="E696" s="75"/>
      <c r="F696" s="75"/>
      <c r="G696" s="68">
        <v>13750</v>
      </c>
      <c r="H696" s="132">
        <f>G696*B696</f>
        <v>16500</v>
      </c>
    </row>
    <row r="697" spans="1:8" x14ac:dyDescent="0.25">
      <c r="A697" s="129"/>
      <c r="B697" s="68">
        <v>1</v>
      </c>
      <c r="C697" s="74" t="s">
        <v>253</v>
      </c>
      <c r="D697" s="75" t="s">
        <v>293</v>
      </c>
      <c r="E697" s="75"/>
      <c r="F697" s="75"/>
      <c r="G697" s="68">
        <f>G696*35%</f>
        <v>4812.5</v>
      </c>
      <c r="H697" s="132">
        <f>G697*B697</f>
        <v>4812.5</v>
      </c>
    </row>
    <row r="698" spans="1:8" x14ac:dyDescent="0.25">
      <c r="A698" s="129"/>
      <c r="B698" s="68"/>
      <c r="C698" s="74"/>
      <c r="D698" s="75"/>
      <c r="E698" s="75"/>
      <c r="F698" s="75"/>
      <c r="G698" s="68"/>
      <c r="H698" s="132">
        <f>H697+H696</f>
        <v>21312.5</v>
      </c>
    </row>
    <row r="699" spans="1:8" x14ac:dyDescent="0.25">
      <c r="A699" s="129"/>
      <c r="B699" s="68"/>
      <c r="C699" s="74"/>
      <c r="D699" s="73" t="s">
        <v>164</v>
      </c>
      <c r="E699" s="75"/>
      <c r="F699" s="75"/>
      <c r="G699" s="68"/>
      <c r="H699" s="133"/>
    </row>
    <row r="700" spans="1:8" x14ac:dyDescent="0.25">
      <c r="A700" s="129"/>
      <c r="B700" s="68">
        <v>0.5</v>
      </c>
      <c r="C700" s="74" t="s">
        <v>165</v>
      </c>
      <c r="D700" s="75" t="s">
        <v>167</v>
      </c>
      <c r="E700" s="75"/>
      <c r="F700" s="75"/>
      <c r="G700" s="68">
        <v>60000</v>
      </c>
      <c r="H700" s="132">
        <v>30000</v>
      </c>
    </row>
    <row r="701" spans="1:8" x14ac:dyDescent="0.25">
      <c r="A701" s="129"/>
      <c r="B701" s="68">
        <v>0.25</v>
      </c>
      <c r="C701" s="74" t="s">
        <v>165</v>
      </c>
      <c r="D701" s="75" t="s">
        <v>189</v>
      </c>
      <c r="E701" s="75"/>
      <c r="F701" s="75"/>
      <c r="G701" s="68">
        <v>70000</v>
      </c>
      <c r="H701" s="132">
        <v>17500</v>
      </c>
    </row>
    <row r="702" spans="1:8" x14ac:dyDescent="0.25">
      <c r="A702" s="129"/>
      <c r="B702" s="68">
        <v>2.5000000000000001E-2</v>
      </c>
      <c r="C702" s="74" t="s">
        <v>165</v>
      </c>
      <c r="D702" s="75" t="s">
        <v>168</v>
      </c>
      <c r="E702" s="75"/>
      <c r="F702" s="75"/>
      <c r="G702" s="68">
        <v>80000</v>
      </c>
      <c r="H702" s="132">
        <v>2000</v>
      </c>
    </row>
    <row r="703" spans="1:8" x14ac:dyDescent="0.25">
      <c r="A703" s="129"/>
      <c r="B703" s="68">
        <v>2.5000000000000001E-2</v>
      </c>
      <c r="C703" s="74" t="s">
        <v>165</v>
      </c>
      <c r="D703" s="75" t="s">
        <v>169</v>
      </c>
      <c r="E703" s="75"/>
      <c r="F703" s="75"/>
      <c r="G703" s="68">
        <v>85000</v>
      </c>
      <c r="H703" s="132">
        <v>2125</v>
      </c>
    </row>
    <row r="704" spans="1:8" x14ac:dyDescent="0.25">
      <c r="A704" s="129"/>
      <c r="B704" s="68"/>
      <c r="C704" s="74"/>
      <c r="D704" s="75"/>
      <c r="E704" s="75"/>
      <c r="F704" s="75"/>
      <c r="G704" s="68"/>
      <c r="H704" s="132">
        <f>SUM(H700:H703)</f>
        <v>51625</v>
      </c>
    </row>
    <row r="705" spans="1:8" x14ac:dyDescent="0.25">
      <c r="A705" s="129"/>
      <c r="B705" s="68"/>
      <c r="C705" s="74"/>
      <c r="D705" s="75"/>
      <c r="E705" s="75"/>
      <c r="F705" s="75"/>
      <c r="G705" s="134" t="s">
        <v>67</v>
      </c>
      <c r="H705" s="135">
        <f>H704+H698</f>
        <v>72937.5</v>
      </c>
    </row>
    <row r="706" spans="1:8" x14ac:dyDescent="0.25">
      <c r="A706" s="129"/>
      <c r="B706" s="68"/>
      <c r="C706" s="74"/>
      <c r="D706" s="75"/>
      <c r="E706" s="75"/>
      <c r="F706" s="75"/>
      <c r="G706" s="134" t="s">
        <v>370</v>
      </c>
      <c r="H706" s="135">
        <f>H705*10%</f>
        <v>7293.75</v>
      </c>
    </row>
    <row r="707" spans="1:8" x14ac:dyDescent="0.25">
      <c r="A707" s="129"/>
      <c r="B707" s="68"/>
      <c r="C707" s="74"/>
      <c r="D707" s="75"/>
      <c r="E707" s="75"/>
      <c r="F707" s="75"/>
      <c r="G707" s="134" t="s">
        <v>371</v>
      </c>
      <c r="H707" s="135">
        <f>H705*2%</f>
        <v>1458.75</v>
      </c>
    </row>
    <row r="708" spans="1:8" x14ac:dyDescent="0.25">
      <c r="A708" s="129"/>
      <c r="B708" s="68"/>
      <c r="C708" s="74"/>
      <c r="D708" s="75"/>
      <c r="E708" s="75"/>
      <c r="F708" s="75"/>
      <c r="G708" s="134" t="s">
        <v>372</v>
      </c>
      <c r="H708" s="135">
        <f>H705*10%</f>
        <v>7293.75</v>
      </c>
    </row>
    <row r="709" spans="1:8" x14ac:dyDescent="0.25">
      <c r="A709" s="129"/>
      <c r="B709" s="68"/>
      <c r="C709" s="74"/>
      <c r="D709" s="75"/>
      <c r="E709" s="75"/>
      <c r="F709" s="75"/>
      <c r="G709" s="134" t="s">
        <v>67</v>
      </c>
      <c r="H709" s="135">
        <f>SUM(H705:H708)</f>
        <v>88983.75</v>
      </c>
    </row>
    <row r="710" spans="1:8" x14ac:dyDescent="0.25">
      <c r="A710" s="126" t="s">
        <v>260</v>
      </c>
      <c r="B710" s="76">
        <v>1</v>
      </c>
      <c r="C710" s="128" t="s">
        <v>157</v>
      </c>
      <c r="D710" s="321" t="s">
        <v>294</v>
      </c>
      <c r="E710" s="321"/>
      <c r="F710" s="321"/>
      <c r="G710" s="321"/>
      <c r="H710" s="322"/>
    </row>
    <row r="711" spans="1:8" x14ac:dyDescent="0.25">
      <c r="A711" s="129"/>
      <c r="B711" s="68"/>
      <c r="C711" s="74"/>
      <c r="D711" s="73" t="s">
        <v>159</v>
      </c>
      <c r="E711" s="75"/>
      <c r="F711" s="75"/>
      <c r="G711" s="68"/>
      <c r="H711" s="133"/>
    </row>
    <row r="712" spans="1:8" x14ac:dyDescent="0.25">
      <c r="A712" s="129"/>
      <c r="B712" s="68">
        <v>6.05</v>
      </c>
      <c r="C712" s="74" t="s">
        <v>157</v>
      </c>
      <c r="D712" s="75" t="s">
        <v>294</v>
      </c>
      <c r="E712" s="75"/>
      <c r="F712" s="75"/>
      <c r="G712" s="68">
        <v>18700</v>
      </c>
      <c r="H712" s="132">
        <f>G712*B712</f>
        <v>113135</v>
      </c>
    </row>
    <row r="713" spans="1:8" x14ac:dyDescent="0.25">
      <c r="A713" s="129"/>
      <c r="B713" s="68">
        <v>1</v>
      </c>
      <c r="C713" s="74" t="s">
        <v>253</v>
      </c>
      <c r="D713" s="75" t="s">
        <v>293</v>
      </c>
      <c r="E713" s="75"/>
      <c r="F713" s="75"/>
      <c r="G713" s="68">
        <f>G712*35%</f>
        <v>6545</v>
      </c>
      <c r="H713" s="132">
        <f>G713*B713</f>
        <v>6545</v>
      </c>
    </row>
    <row r="714" spans="1:8" x14ac:dyDescent="0.25">
      <c r="A714" s="129"/>
      <c r="B714" s="68"/>
      <c r="C714" s="74"/>
      <c r="D714" s="75"/>
      <c r="E714" s="75"/>
      <c r="F714" s="75"/>
      <c r="G714" s="68"/>
      <c r="H714" s="132">
        <f>H713+H712</f>
        <v>119680</v>
      </c>
    </row>
    <row r="715" spans="1:8" x14ac:dyDescent="0.25">
      <c r="A715" s="129"/>
      <c r="B715" s="68"/>
      <c r="C715" s="74"/>
      <c r="D715" s="75"/>
      <c r="E715" s="75"/>
      <c r="F715" s="75"/>
      <c r="G715" s="68"/>
      <c r="H715" s="130"/>
    </row>
    <row r="716" spans="1:8" x14ac:dyDescent="0.25">
      <c r="A716" s="129"/>
      <c r="B716" s="68"/>
      <c r="C716" s="74"/>
      <c r="D716" s="73" t="s">
        <v>164</v>
      </c>
      <c r="E716" s="75"/>
      <c r="F716" s="75"/>
      <c r="G716" s="68"/>
      <c r="H716" s="133"/>
    </row>
    <row r="717" spans="1:8" x14ac:dyDescent="0.25">
      <c r="A717" s="129"/>
      <c r="B717" s="68">
        <v>0.5</v>
      </c>
      <c r="C717" s="74" t="s">
        <v>165</v>
      </c>
      <c r="D717" s="75" t="s">
        <v>167</v>
      </c>
      <c r="E717" s="75"/>
      <c r="F717" s="75"/>
      <c r="G717" s="68">
        <v>60000</v>
      </c>
      <c r="H717" s="132">
        <v>30000</v>
      </c>
    </row>
    <row r="718" spans="1:8" x14ac:dyDescent="0.25">
      <c r="A718" s="129"/>
      <c r="B718" s="68">
        <v>0.25</v>
      </c>
      <c r="C718" s="74" t="s">
        <v>165</v>
      </c>
      <c r="D718" s="75" t="s">
        <v>189</v>
      </c>
      <c r="E718" s="75"/>
      <c r="F718" s="75"/>
      <c r="G718" s="68">
        <v>70000</v>
      </c>
      <c r="H718" s="132">
        <v>17500</v>
      </c>
    </row>
    <row r="719" spans="1:8" x14ac:dyDescent="0.25">
      <c r="A719" s="129"/>
      <c r="B719" s="68">
        <v>2.5000000000000001E-2</v>
      </c>
      <c r="C719" s="74" t="s">
        <v>165</v>
      </c>
      <c r="D719" s="75" t="s">
        <v>168</v>
      </c>
      <c r="E719" s="75"/>
      <c r="F719" s="75"/>
      <c r="G719" s="68">
        <v>80000</v>
      </c>
      <c r="H719" s="132">
        <v>2000</v>
      </c>
    </row>
    <row r="720" spans="1:8" x14ac:dyDescent="0.25">
      <c r="A720" s="129"/>
      <c r="B720" s="68">
        <v>2.5000000000000001E-2</v>
      </c>
      <c r="C720" s="74" t="s">
        <v>165</v>
      </c>
      <c r="D720" s="75" t="s">
        <v>169</v>
      </c>
      <c r="E720" s="75"/>
      <c r="F720" s="75"/>
      <c r="G720" s="68">
        <v>85000</v>
      </c>
      <c r="H720" s="132">
        <v>2125</v>
      </c>
    </row>
    <row r="721" spans="1:8" x14ac:dyDescent="0.25">
      <c r="A721" s="129"/>
      <c r="B721" s="68"/>
      <c r="C721" s="74"/>
      <c r="D721" s="75"/>
      <c r="E721" s="75"/>
      <c r="F721" s="75"/>
      <c r="G721" s="68"/>
      <c r="H721" s="132">
        <f>SUM(H717:H720)</f>
        <v>51625</v>
      </c>
    </row>
    <row r="722" spans="1:8" x14ac:dyDescent="0.25">
      <c r="A722" s="129"/>
      <c r="B722" s="68"/>
      <c r="C722" s="74"/>
      <c r="D722" s="75"/>
      <c r="E722" s="75"/>
      <c r="F722" s="75"/>
      <c r="G722" s="134" t="s">
        <v>67</v>
      </c>
      <c r="H722" s="135">
        <f>H721+H714</f>
        <v>171305</v>
      </c>
    </row>
    <row r="723" spans="1:8" x14ac:dyDescent="0.25">
      <c r="A723" s="129"/>
      <c r="B723" s="68"/>
      <c r="C723" s="74"/>
      <c r="D723" s="75"/>
      <c r="E723" s="75"/>
      <c r="F723" s="75"/>
      <c r="G723" s="134" t="s">
        <v>370</v>
      </c>
      <c r="H723" s="135">
        <f>H722*10%</f>
        <v>17130.5</v>
      </c>
    </row>
    <row r="724" spans="1:8" x14ac:dyDescent="0.25">
      <c r="A724" s="129"/>
      <c r="B724" s="68"/>
      <c r="C724" s="74"/>
      <c r="D724" s="75"/>
      <c r="E724" s="75"/>
      <c r="F724" s="75"/>
      <c r="G724" s="134" t="s">
        <v>371</v>
      </c>
      <c r="H724" s="135">
        <f>H722*2%</f>
        <v>3426.1</v>
      </c>
    </row>
    <row r="725" spans="1:8" x14ac:dyDescent="0.25">
      <c r="A725" s="129"/>
      <c r="B725" s="68"/>
      <c r="C725" s="74"/>
      <c r="D725" s="75"/>
      <c r="E725" s="75"/>
      <c r="F725" s="75"/>
      <c r="G725" s="134" t="s">
        <v>372</v>
      </c>
      <c r="H725" s="135">
        <f>H722*10%</f>
        <v>17130.5</v>
      </c>
    </row>
    <row r="726" spans="1:8" x14ac:dyDescent="0.25">
      <c r="A726" s="129"/>
      <c r="B726" s="68"/>
      <c r="C726" s="74"/>
      <c r="D726" s="75"/>
      <c r="E726" s="75"/>
      <c r="F726" s="75"/>
      <c r="G726" s="134" t="s">
        <v>67</v>
      </c>
      <c r="H726" s="135">
        <f>SUM(H722:H725)</f>
        <v>208992.1</v>
      </c>
    </row>
    <row r="727" spans="1:8" x14ac:dyDescent="0.25">
      <c r="A727" s="126" t="s">
        <v>261</v>
      </c>
      <c r="B727" s="76">
        <v>1</v>
      </c>
      <c r="C727" s="128" t="s">
        <v>157</v>
      </c>
      <c r="D727" s="321" t="s">
        <v>295</v>
      </c>
      <c r="E727" s="321"/>
      <c r="F727" s="321"/>
      <c r="G727" s="321"/>
      <c r="H727" s="322"/>
    </row>
    <row r="728" spans="1:8" x14ac:dyDescent="0.25">
      <c r="A728" s="129"/>
      <c r="B728" s="68"/>
      <c r="C728" s="74"/>
      <c r="D728" s="73" t="s">
        <v>159</v>
      </c>
      <c r="E728" s="75"/>
      <c r="F728" s="75"/>
      <c r="G728" s="68"/>
      <c r="H728" s="133"/>
    </row>
    <row r="729" spans="1:8" x14ac:dyDescent="0.25">
      <c r="A729" s="129"/>
      <c r="B729" s="68">
        <v>1.2</v>
      </c>
      <c r="C729" s="74" t="s">
        <v>157</v>
      </c>
      <c r="D729" s="75" t="s">
        <v>295</v>
      </c>
      <c r="E729" s="75"/>
      <c r="F729" s="75"/>
      <c r="G729" s="68">
        <v>19500</v>
      </c>
      <c r="H729" s="132">
        <f>G729*B729</f>
        <v>23400</v>
      </c>
    </row>
    <row r="730" spans="1:8" x14ac:dyDescent="0.25">
      <c r="A730" s="129"/>
      <c r="B730" s="68">
        <v>1</v>
      </c>
      <c r="C730" s="74" t="s">
        <v>253</v>
      </c>
      <c r="D730" s="75" t="s">
        <v>293</v>
      </c>
      <c r="E730" s="75"/>
      <c r="F730" s="75"/>
      <c r="G730" s="68">
        <f>G729*35%</f>
        <v>6825</v>
      </c>
      <c r="H730" s="132">
        <f>G730*B730</f>
        <v>6825</v>
      </c>
    </row>
    <row r="731" spans="1:8" x14ac:dyDescent="0.25">
      <c r="A731" s="129"/>
      <c r="B731" s="68"/>
      <c r="C731" s="74"/>
      <c r="D731" s="75"/>
      <c r="E731" s="75"/>
      <c r="F731" s="75"/>
      <c r="G731" s="68"/>
      <c r="H731" s="132">
        <f>H730+H729</f>
        <v>30225</v>
      </c>
    </row>
    <row r="732" spans="1:8" x14ac:dyDescent="0.25">
      <c r="A732" s="129"/>
      <c r="B732" s="68"/>
      <c r="C732" s="74"/>
      <c r="D732" s="75"/>
      <c r="E732" s="75"/>
      <c r="F732" s="75"/>
      <c r="G732" s="68"/>
      <c r="H732" s="130"/>
    </row>
    <row r="733" spans="1:8" x14ac:dyDescent="0.25">
      <c r="A733" s="129"/>
      <c r="B733" s="68"/>
      <c r="C733" s="74"/>
      <c r="D733" s="73" t="s">
        <v>164</v>
      </c>
      <c r="E733" s="75"/>
      <c r="F733" s="75"/>
      <c r="G733" s="68"/>
      <c r="H733" s="133"/>
    </row>
    <row r="734" spans="1:8" x14ac:dyDescent="0.25">
      <c r="A734" s="129"/>
      <c r="B734" s="68">
        <v>0.5</v>
      </c>
      <c r="C734" s="74" t="s">
        <v>165</v>
      </c>
      <c r="D734" s="75" t="s">
        <v>167</v>
      </c>
      <c r="E734" s="75"/>
      <c r="F734" s="75"/>
      <c r="G734" s="68">
        <v>60000</v>
      </c>
      <c r="H734" s="132">
        <v>30000</v>
      </c>
    </row>
    <row r="735" spans="1:8" x14ac:dyDescent="0.25">
      <c r="A735" s="129"/>
      <c r="B735" s="68">
        <v>0.25</v>
      </c>
      <c r="C735" s="74" t="s">
        <v>165</v>
      </c>
      <c r="D735" s="75" t="s">
        <v>189</v>
      </c>
      <c r="E735" s="75"/>
      <c r="F735" s="75"/>
      <c r="G735" s="68">
        <v>70000</v>
      </c>
      <c r="H735" s="132">
        <v>17500</v>
      </c>
    </row>
    <row r="736" spans="1:8" x14ac:dyDescent="0.25">
      <c r="A736" s="129"/>
      <c r="B736" s="68">
        <v>2.5000000000000001E-2</v>
      </c>
      <c r="C736" s="74" t="s">
        <v>165</v>
      </c>
      <c r="D736" s="75" t="s">
        <v>168</v>
      </c>
      <c r="E736" s="75"/>
      <c r="F736" s="75"/>
      <c r="G736" s="68">
        <v>80000</v>
      </c>
      <c r="H736" s="132">
        <v>2000</v>
      </c>
    </row>
    <row r="737" spans="1:8" x14ac:dyDescent="0.25">
      <c r="A737" s="129"/>
      <c r="B737" s="68">
        <v>2.5000000000000001E-2</v>
      </c>
      <c r="C737" s="74" t="s">
        <v>165</v>
      </c>
      <c r="D737" s="75" t="s">
        <v>169</v>
      </c>
      <c r="E737" s="75"/>
      <c r="F737" s="75"/>
      <c r="G737" s="68">
        <v>85000</v>
      </c>
      <c r="H737" s="132">
        <v>2125</v>
      </c>
    </row>
    <row r="738" spans="1:8" x14ac:dyDescent="0.25">
      <c r="A738" s="129"/>
      <c r="B738" s="68"/>
      <c r="C738" s="74"/>
      <c r="D738" s="75"/>
      <c r="E738" s="75"/>
      <c r="F738" s="75"/>
      <c r="G738" s="68"/>
      <c r="H738" s="132">
        <f>SUM(H734:H737)</f>
        <v>51625</v>
      </c>
    </row>
    <row r="739" spans="1:8" x14ac:dyDescent="0.25">
      <c r="A739" s="129"/>
      <c r="B739" s="68"/>
      <c r="C739" s="74"/>
      <c r="D739" s="75"/>
      <c r="E739" s="75"/>
      <c r="F739" s="75"/>
      <c r="G739" s="134" t="s">
        <v>67</v>
      </c>
      <c r="H739" s="135">
        <f>H738+H731</f>
        <v>81850</v>
      </c>
    </row>
    <row r="740" spans="1:8" x14ac:dyDescent="0.25">
      <c r="A740" s="129"/>
      <c r="B740" s="68"/>
      <c r="C740" s="74"/>
      <c r="D740" s="75"/>
      <c r="E740" s="75"/>
      <c r="F740" s="75"/>
      <c r="G740" s="134" t="s">
        <v>370</v>
      </c>
      <c r="H740" s="135">
        <f>H739*10%</f>
        <v>8185</v>
      </c>
    </row>
    <row r="741" spans="1:8" x14ac:dyDescent="0.25">
      <c r="A741" s="129"/>
      <c r="B741" s="68"/>
      <c r="C741" s="74"/>
      <c r="D741" s="75"/>
      <c r="E741" s="75"/>
      <c r="F741" s="75"/>
      <c r="G741" s="134" t="s">
        <v>371</v>
      </c>
      <c r="H741" s="135">
        <f>H739*2%</f>
        <v>1637</v>
      </c>
    </row>
    <row r="742" spans="1:8" x14ac:dyDescent="0.25">
      <c r="A742" s="129"/>
      <c r="B742" s="68"/>
      <c r="C742" s="74"/>
      <c r="D742" s="75"/>
      <c r="E742" s="75"/>
      <c r="F742" s="75"/>
      <c r="G742" s="134" t="s">
        <v>372</v>
      </c>
      <c r="H742" s="135">
        <f>H739*10%</f>
        <v>8185</v>
      </c>
    </row>
    <row r="743" spans="1:8" x14ac:dyDescent="0.25">
      <c r="A743" s="129"/>
      <c r="B743" s="68"/>
      <c r="C743" s="74"/>
      <c r="D743" s="75"/>
      <c r="E743" s="75"/>
      <c r="F743" s="75"/>
      <c r="G743" s="134" t="s">
        <v>67</v>
      </c>
      <c r="H743" s="135">
        <f>SUM(H739:H742)</f>
        <v>99857</v>
      </c>
    </row>
    <row r="744" spans="1:8" x14ac:dyDescent="0.25">
      <c r="A744" s="126" t="s">
        <v>262</v>
      </c>
      <c r="B744" s="76">
        <v>1</v>
      </c>
      <c r="C744" s="128" t="s">
        <v>157</v>
      </c>
      <c r="D744" s="321" t="s">
        <v>296</v>
      </c>
      <c r="E744" s="321"/>
      <c r="F744" s="321"/>
      <c r="G744" s="321"/>
      <c r="H744" s="322"/>
    </row>
    <row r="745" spans="1:8" x14ac:dyDescent="0.25">
      <c r="A745" s="129"/>
      <c r="B745" s="68"/>
      <c r="C745" s="74"/>
      <c r="D745" s="73" t="s">
        <v>159</v>
      </c>
      <c r="E745" s="75"/>
      <c r="F745" s="75"/>
      <c r="G745" s="68"/>
      <c r="H745" s="133"/>
    </row>
    <row r="746" spans="1:8" x14ac:dyDescent="0.25">
      <c r="A746" s="129"/>
      <c r="B746" s="68">
        <v>1.2</v>
      </c>
      <c r="C746" s="74" t="s">
        <v>157</v>
      </c>
      <c r="D746" s="75" t="s">
        <v>296</v>
      </c>
      <c r="E746" s="75"/>
      <c r="F746" s="75"/>
      <c r="G746" s="68">
        <v>19500</v>
      </c>
      <c r="H746" s="132">
        <f>G746*B746</f>
        <v>23400</v>
      </c>
    </row>
    <row r="747" spans="1:8" x14ac:dyDescent="0.25">
      <c r="A747" s="129"/>
      <c r="B747" s="68">
        <v>1</v>
      </c>
      <c r="C747" s="74" t="s">
        <v>253</v>
      </c>
      <c r="D747" s="75" t="s">
        <v>293</v>
      </c>
      <c r="E747" s="75"/>
      <c r="F747" s="75"/>
      <c r="G747" s="68">
        <f>G746*35%</f>
        <v>6825</v>
      </c>
      <c r="H747" s="132">
        <f>G747*B747</f>
        <v>6825</v>
      </c>
    </row>
    <row r="748" spans="1:8" x14ac:dyDescent="0.25">
      <c r="A748" s="129"/>
      <c r="B748" s="68"/>
      <c r="C748" s="74"/>
      <c r="D748" s="75"/>
      <c r="E748" s="75"/>
      <c r="F748" s="75"/>
      <c r="G748" s="68"/>
      <c r="H748" s="132">
        <f>H747+H746</f>
        <v>30225</v>
      </c>
    </row>
    <row r="749" spans="1:8" x14ac:dyDescent="0.25">
      <c r="A749" s="129"/>
      <c r="B749" s="68"/>
      <c r="C749" s="74"/>
      <c r="D749" s="75"/>
      <c r="E749" s="75"/>
      <c r="F749" s="75"/>
      <c r="G749" s="68"/>
      <c r="H749" s="130"/>
    </row>
    <row r="750" spans="1:8" x14ac:dyDescent="0.25">
      <c r="A750" s="129"/>
      <c r="B750" s="68"/>
      <c r="C750" s="74"/>
      <c r="D750" s="73" t="s">
        <v>164</v>
      </c>
      <c r="E750" s="75"/>
      <c r="F750" s="75"/>
      <c r="G750" s="68"/>
      <c r="H750" s="133"/>
    </row>
    <row r="751" spans="1:8" x14ac:dyDescent="0.25">
      <c r="A751" s="129"/>
      <c r="B751" s="68">
        <v>0.5</v>
      </c>
      <c r="C751" s="74" t="s">
        <v>165</v>
      </c>
      <c r="D751" s="75" t="s">
        <v>167</v>
      </c>
      <c r="E751" s="75"/>
      <c r="F751" s="75"/>
      <c r="G751" s="68">
        <v>60000</v>
      </c>
      <c r="H751" s="132">
        <v>30000</v>
      </c>
    </row>
    <row r="752" spans="1:8" x14ac:dyDescent="0.25">
      <c r="A752" s="129"/>
      <c r="B752" s="68">
        <v>0.25</v>
      </c>
      <c r="C752" s="74" t="s">
        <v>165</v>
      </c>
      <c r="D752" s="75" t="s">
        <v>189</v>
      </c>
      <c r="E752" s="75"/>
      <c r="F752" s="75"/>
      <c r="G752" s="68">
        <v>70000</v>
      </c>
      <c r="H752" s="132">
        <v>17500</v>
      </c>
    </row>
    <row r="753" spans="1:8" x14ac:dyDescent="0.25">
      <c r="A753" s="129"/>
      <c r="B753" s="68">
        <v>2.5000000000000001E-2</v>
      </c>
      <c r="C753" s="74" t="s">
        <v>165</v>
      </c>
      <c r="D753" s="75" t="s">
        <v>168</v>
      </c>
      <c r="E753" s="75"/>
      <c r="F753" s="75"/>
      <c r="G753" s="68">
        <v>80000</v>
      </c>
      <c r="H753" s="132">
        <v>2000</v>
      </c>
    </row>
    <row r="754" spans="1:8" x14ac:dyDescent="0.25">
      <c r="A754" s="129"/>
      <c r="B754" s="68">
        <v>2.5000000000000001E-2</v>
      </c>
      <c r="C754" s="74" t="s">
        <v>165</v>
      </c>
      <c r="D754" s="75" t="s">
        <v>169</v>
      </c>
      <c r="E754" s="75"/>
      <c r="F754" s="75"/>
      <c r="G754" s="68">
        <v>85000</v>
      </c>
      <c r="H754" s="132">
        <v>2125</v>
      </c>
    </row>
    <row r="755" spans="1:8" x14ac:dyDescent="0.25">
      <c r="A755" s="141"/>
      <c r="B755" s="2"/>
      <c r="C755" s="2"/>
      <c r="D755" s="2"/>
      <c r="E755" s="2"/>
      <c r="F755" s="2"/>
      <c r="G755" s="2"/>
      <c r="H755" s="98">
        <f>SUM(H751:H754)</f>
        <v>51625</v>
      </c>
    </row>
    <row r="756" spans="1:8" x14ac:dyDescent="0.25">
      <c r="A756" s="141"/>
      <c r="B756" s="2"/>
      <c r="C756" s="2"/>
      <c r="D756" s="2"/>
      <c r="E756" s="2"/>
      <c r="F756" s="2"/>
      <c r="G756" s="134" t="s">
        <v>67</v>
      </c>
      <c r="H756" s="135">
        <f>H755+H748</f>
        <v>81850</v>
      </c>
    </row>
    <row r="757" spans="1:8" x14ac:dyDescent="0.25">
      <c r="A757" s="141"/>
      <c r="B757" s="2"/>
      <c r="C757" s="2"/>
      <c r="D757" s="2"/>
      <c r="E757" s="2"/>
      <c r="F757" s="2"/>
      <c r="G757" s="134" t="s">
        <v>370</v>
      </c>
      <c r="H757" s="135">
        <f>H756*10%</f>
        <v>8185</v>
      </c>
    </row>
    <row r="758" spans="1:8" x14ac:dyDescent="0.25">
      <c r="A758" s="141"/>
      <c r="B758" s="2"/>
      <c r="C758" s="2"/>
      <c r="D758" s="2"/>
      <c r="E758" s="2"/>
      <c r="F758" s="2"/>
      <c r="G758" s="134" t="s">
        <v>371</v>
      </c>
      <c r="H758" s="135">
        <f>H756*2%</f>
        <v>1637</v>
      </c>
    </row>
    <row r="759" spans="1:8" x14ac:dyDescent="0.25">
      <c r="A759" s="141"/>
      <c r="B759" s="2"/>
      <c r="C759" s="2"/>
      <c r="D759" s="2"/>
      <c r="E759" s="2"/>
      <c r="F759" s="2"/>
      <c r="G759" s="134" t="s">
        <v>372</v>
      </c>
      <c r="H759" s="135">
        <f>H756*10%</f>
        <v>8185</v>
      </c>
    </row>
    <row r="760" spans="1:8" x14ac:dyDescent="0.25">
      <c r="A760" s="141"/>
      <c r="B760" s="2"/>
      <c r="C760" s="2"/>
      <c r="D760" s="2"/>
      <c r="E760" s="2"/>
      <c r="F760" s="2"/>
      <c r="G760" s="134" t="s">
        <v>67</v>
      </c>
      <c r="H760" s="135">
        <f>SUM(H756:H759)</f>
        <v>99857</v>
      </c>
    </row>
    <row r="761" spans="1:8" x14ac:dyDescent="0.25">
      <c r="A761" s="126" t="s">
        <v>263</v>
      </c>
      <c r="B761" s="76">
        <v>1</v>
      </c>
      <c r="C761" s="128" t="s">
        <v>157</v>
      </c>
      <c r="D761" s="321" t="s">
        <v>297</v>
      </c>
      <c r="E761" s="321"/>
      <c r="F761" s="321"/>
      <c r="G761" s="321"/>
      <c r="H761" s="322"/>
    </row>
    <row r="762" spans="1:8" x14ac:dyDescent="0.25">
      <c r="A762" s="129"/>
      <c r="B762" s="68"/>
      <c r="C762" s="74"/>
      <c r="D762" s="73" t="s">
        <v>159</v>
      </c>
      <c r="E762" s="75"/>
      <c r="F762" s="75"/>
      <c r="G762" s="68"/>
      <c r="H762" s="133"/>
    </row>
    <row r="763" spans="1:8" x14ac:dyDescent="0.25">
      <c r="A763" s="129"/>
      <c r="B763" s="68">
        <v>1</v>
      </c>
      <c r="C763" s="74" t="s">
        <v>253</v>
      </c>
      <c r="D763" s="75" t="s">
        <v>298</v>
      </c>
      <c r="E763" s="75"/>
      <c r="F763" s="75"/>
      <c r="G763" s="68">
        <v>12500</v>
      </c>
      <c r="H763" s="132">
        <f>G763*B763</f>
        <v>12500</v>
      </c>
    </row>
    <row r="764" spans="1:8" x14ac:dyDescent="0.25">
      <c r="A764" s="129"/>
      <c r="B764" s="68"/>
      <c r="C764" s="74"/>
      <c r="D764" s="75"/>
      <c r="E764" s="75"/>
      <c r="F764" s="75"/>
      <c r="G764" s="68"/>
      <c r="H764" s="132">
        <f>H763</f>
        <v>12500</v>
      </c>
    </row>
    <row r="765" spans="1:8" x14ac:dyDescent="0.25">
      <c r="A765" s="129"/>
      <c r="B765" s="68"/>
      <c r="C765" s="74"/>
      <c r="D765" s="75"/>
      <c r="E765" s="75"/>
      <c r="F765" s="75"/>
      <c r="G765" s="68"/>
      <c r="H765" s="130"/>
    </row>
    <row r="766" spans="1:8" x14ac:dyDescent="0.25">
      <c r="A766" s="129"/>
      <c r="B766" s="68"/>
      <c r="C766" s="74"/>
      <c r="D766" s="73" t="s">
        <v>164</v>
      </c>
      <c r="E766" s="75"/>
      <c r="F766" s="75"/>
      <c r="G766" s="68"/>
      <c r="H766" s="133"/>
    </row>
    <row r="767" spans="1:8" x14ac:dyDescent="0.25">
      <c r="A767" s="129"/>
      <c r="B767" s="68">
        <v>5.0000000000000001E-3</v>
      </c>
      <c r="C767" s="74" t="s">
        <v>165</v>
      </c>
      <c r="D767" s="75" t="s">
        <v>167</v>
      </c>
      <c r="E767" s="75"/>
      <c r="F767" s="75"/>
      <c r="G767" s="68">
        <v>60000</v>
      </c>
      <c r="H767" s="132">
        <v>30000</v>
      </c>
    </row>
    <row r="768" spans="1:8" x14ac:dyDescent="0.25">
      <c r="A768" s="129"/>
      <c r="B768" s="68">
        <v>0.25</v>
      </c>
      <c r="C768" s="74" t="s">
        <v>165</v>
      </c>
      <c r="D768" s="75" t="s">
        <v>189</v>
      </c>
      <c r="E768" s="75"/>
      <c r="F768" s="75"/>
      <c r="G768" s="68">
        <v>70000</v>
      </c>
      <c r="H768" s="132">
        <v>17500</v>
      </c>
    </row>
    <row r="769" spans="1:8" x14ac:dyDescent="0.25">
      <c r="A769" s="129"/>
      <c r="B769" s="68">
        <v>2.5000000000000001E-2</v>
      </c>
      <c r="C769" s="74" t="s">
        <v>165</v>
      </c>
      <c r="D769" s="75" t="s">
        <v>168</v>
      </c>
      <c r="E769" s="75"/>
      <c r="F769" s="75"/>
      <c r="G769" s="68">
        <v>80000</v>
      </c>
      <c r="H769" s="132">
        <v>2000</v>
      </c>
    </row>
    <row r="770" spans="1:8" x14ac:dyDescent="0.25">
      <c r="A770" s="129"/>
      <c r="B770" s="68">
        <v>2.5000000000000001E-2</v>
      </c>
      <c r="C770" s="74" t="s">
        <v>165</v>
      </c>
      <c r="D770" s="75" t="s">
        <v>169</v>
      </c>
      <c r="E770" s="75"/>
      <c r="F770" s="75"/>
      <c r="G770" s="68">
        <v>85000</v>
      </c>
      <c r="H770" s="132">
        <v>2125</v>
      </c>
    </row>
    <row r="771" spans="1:8" x14ac:dyDescent="0.25">
      <c r="A771" s="141"/>
      <c r="B771" s="2"/>
      <c r="C771" s="2"/>
      <c r="D771" s="2"/>
      <c r="E771" s="2"/>
      <c r="F771" s="2"/>
      <c r="G771" s="2"/>
      <c r="H771" s="98">
        <f>SUM(H767:H770)</f>
        <v>51625</v>
      </c>
    </row>
    <row r="772" spans="1:8" x14ac:dyDescent="0.25">
      <c r="A772" s="141"/>
      <c r="B772" s="2"/>
      <c r="C772" s="2"/>
      <c r="D772" s="2"/>
      <c r="E772" s="2"/>
      <c r="F772" s="2"/>
      <c r="G772" s="134" t="s">
        <v>67</v>
      </c>
      <c r="H772" s="135">
        <f>H771+H764</f>
        <v>64125</v>
      </c>
    </row>
    <row r="773" spans="1:8" x14ac:dyDescent="0.25">
      <c r="A773" s="141"/>
      <c r="B773" s="2"/>
      <c r="C773" s="2"/>
      <c r="D773" s="2"/>
      <c r="E773" s="2"/>
      <c r="F773" s="2"/>
      <c r="G773" s="134" t="s">
        <v>370</v>
      </c>
      <c r="H773" s="135">
        <f>H772*10%</f>
        <v>6412.5</v>
      </c>
    </row>
    <row r="774" spans="1:8" x14ac:dyDescent="0.25">
      <c r="A774" s="141"/>
      <c r="B774" s="2"/>
      <c r="C774" s="2"/>
      <c r="D774" s="2"/>
      <c r="E774" s="2"/>
      <c r="F774" s="2"/>
      <c r="G774" s="134" t="s">
        <v>371</v>
      </c>
      <c r="H774" s="135">
        <f>H772*2%</f>
        <v>1282.5</v>
      </c>
    </row>
    <row r="775" spans="1:8" x14ac:dyDescent="0.25">
      <c r="A775" s="141"/>
      <c r="B775" s="2"/>
      <c r="C775" s="2"/>
      <c r="D775" s="2"/>
      <c r="E775" s="2"/>
      <c r="F775" s="2"/>
      <c r="G775" s="134" t="s">
        <v>372</v>
      </c>
      <c r="H775" s="135">
        <f>H772*10%</f>
        <v>6412.5</v>
      </c>
    </row>
    <row r="776" spans="1:8" x14ac:dyDescent="0.25">
      <c r="A776" s="141"/>
      <c r="B776" s="2"/>
      <c r="C776" s="2"/>
      <c r="D776" s="2"/>
      <c r="E776" s="2"/>
      <c r="F776" s="2"/>
      <c r="G776" s="134" t="s">
        <v>67</v>
      </c>
      <c r="H776" s="135">
        <f>SUM(H772:H775)</f>
        <v>78232.5</v>
      </c>
    </row>
    <row r="777" spans="1:8" x14ac:dyDescent="0.25">
      <c r="A777" s="126" t="s">
        <v>156</v>
      </c>
      <c r="B777" s="76">
        <v>1</v>
      </c>
      <c r="C777" s="128" t="s">
        <v>253</v>
      </c>
      <c r="D777" s="321" t="s">
        <v>345</v>
      </c>
      <c r="E777" s="321"/>
      <c r="F777" s="321"/>
      <c r="G777" s="321"/>
      <c r="H777" s="322"/>
    </row>
    <row r="778" spans="1:8" x14ac:dyDescent="0.25">
      <c r="A778" s="129"/>
      <c r="B778" s="68"/>
      <c r="C778" s="74"/>
      <c r="D778" s="73" t="s">
        <v>159</v>
      </c>
      <c r="E778" s="75"/>
      <c r="F778" s="75"/>
      <c r="G778" s="68"/>
      <c r="H778" s="133"/>
    </row>
    <row r="779" spans="1:8" x14ac:dyDescent="0.25">
      <c r="A779" s="129"/>
      <c r="B779" s="136">
        <v>2</v>
      </c>
      <c r="C779" s="74" t="s">
        <v>20</v>
      </c>
      <c r="D779" s="75" t="s">
        <v>299</v>
      </c>
      <c r="E779" s="75"/>
      <c r="F779" s="75"/>
      <c r="G779" s="68">
        <f>H63</f>
        <v>47125</v>
      </c>
      <c r="H779" s="132">
        <f>G779*B779</f>
        <v>94250</v>
      </c>
    </row>
    <row r="780" spans="1:8" x14ac:dyDescent="0.25">
      <c r="A780" s="129"/>
      <c r="B780" s="136">
        <v>0.5</v>
      </c>
      <c r="C780" s="74" t="s">
        <v>20</v>
      </c>
      <c r="D780" s="75" t="s">
        <v>300</v>
      </c>
      <c r="E780" s="75"/>
      <c r="F780" s="75"/>
      <c r="G780" s="68">
        <f>H95</f>
        <v>15708.333333333334</v>
      </c>
      <c r="H780" s="132">
        <f>G780*B780</f>
        <v>7854.166666666667</v>
      </c>
    </row>
    <row r="781" spans="1:8" x14ac:dyDescent="0.25">
      <c r="A781" s="129"/>
      <c r="B781" s="136">
        <v>8.4</v>
      </c>
      <c r="C781" s="74" t="s">
        <v>12</v>
      </c>
      <c r="D781" s="75" t="s">
        <v>301</v>
      </c>
      <c r="E781" s="75"/>
      <c r="F781" s="75"/>
      <c r="G781" s="68">
        <f>H436</f>
        <v>71669.2</v>
      </c>
      <c r="H781" s="132">
        <f>G781*B781</f>
        <v>602021.28</v>
      </c>
    </row>
    <row r="782" spans="1:8" x14ac:dyDescent="0.25">
      <c r="A782" s="129"/>
      <c r="B782" s="136">
        <v>13.5</v>
      </c>
      <c r="C782" s="74" t="s">
        <v>12</v>
      </c>
      <c r="D782" s="75" t="s">
        <v>302</v>
      </c>
      <c r="E782" s="75"/>
      <c r="F782" s="75"/>
      <c r="G782" s="68">
        <f>H457</f>
        <v>20100</v>
      </c>
      <c r="H782" s="132">
        <f>G782*B782</f>
        <v>271350</v>
      </c>
    </row>
    <row r="783" spans="1:8" x14ac:dyDescent="0.25">
      <c r="A783" s="129"/>
      <c r="B783" s="136">
        <v>1</v>
      </c>
      <c r="C783" s="74" t="s">
        <v>253</v>
      </c>
      <c r="D783" s="75" t="s">
        <v>303</v>
      </c>
      <c r="E783" s="75"/>
      <c r="F783" s="75"/>
      <c r="G783" s="68">
        <v>50000</v>
      </c>
      <c r="H783" s="132">
        <f>G783*B783</f>
        <v>50000</v>
      </c>
    </row>
    <row r="784" spans="1:8" x14ac:dyDescent="0.25">
      <c r="A784" s="129"/>
      <c r="B784" s="136"/>
      <c r="C784" s="74"/>
      <c r="D784" s="75"/>
      <c r="E784" s="75"/>
      <c r="F784" s="75"/>
      <c r="G784" s="68"/>
      <c r="H784" s="132">
        <f>SUM(H779:H783)</f>
        <v>1025475.4466666667</v>
      </c>
    </row>
    <row r="785" spans="1:8" x14ac:dyDescent="0.25">
      <c r="A785" s="129"/>
      <c r="B785" s="68"/>
      <c r="C785" s="74"/>
      <c r="D785" s="73" t="s">
        <v>164</v>
      </c>
      <c r="E785" s="75"/>
      <c r="F785" s="75"/>
      <c r="G785" s="68"/>
      <c r="H785" s="133"/>
    </row>
    <row r="786" spans="1:8" x14ac:dyDescent="0.25">
      <c r="A786" s="129"/>
      <c r="B786" s="136">
        <v>7.0000000000000007E-2</v>
      </c>
      <c r="C786" s="74" t="s">
        <v>165</v>
      </c>
      <c r="D786" s="75" t="s">
        <v>167</v>
      </c>
      <c r="E786" s="75"/>
      <c r="F786" s="75"/>
      <c r="G786" s="68">
        <v>60000</v>
      </c>
      <c r="H786" s="132">
        <v>4200</v>
      </c>
    </row>
    <row r="787" spans="1:8" x14ac:dyDescent="0.25">
      <c r="A787" s="129"/>
      <c r="B787" s="136">
        <v>0.25</v>
      </c>
      <c r="C787" s="74" t="s">
        <v>165</v>
      </c>
      <c r="D787" s="75" t="s">
        <v>229</v>
      </c>
      <c r="E787" s="75"/>
      <c r="F787" s="75"/>
      <c r="G787" s="68">
        <v>70000</v>
      </c>
      <c r="H787" s="132">
        <v>17500</v>
      </c>
    </row>
    <row r="788" spans="1:8" x14ac:dyDescent="0.25">
      <c r="A788" s="129"/>
      <c r="B788" s="136">
        <v>0.05</v>
      </c>
      <c r="C788" s="74" t="s">
        <v>165</v>
      </c>
      <c r="D788" s="75" t="s">
        <v>168</v>
      </c>
      <c r="E788" s="75"/>
      <c r="F788" s="75"/>
      <c r="G788" s="68">
        <v>80000</v>
      </c>
      <c r="H788" s="132">
        <v>4000</v>
      </c>
    </row>
    <row r="789" spans="1:8" x14ac:dyDescent="0.25">
      <c r="A789" s="129"/>
      <c r="B789" s="136">
        <v>5.0000000000000001E-3</v>
      </c>
      <c r="C789" s="74" t="s">
        <v>165</v>
      </c>
      <c r="D789" s="75" t="s">
        <v>169</v>
      </c>
      <c r="E789" s="75"/>
      <c r="F789" s="75"/>
      <c r="G789" s="68">
        <v>85000</v>
      </c>
      <c r="H789" s="132">
        <v>425</v>
      </c>
    </row>
    <row r="790" spans="1:8" x14ac:dyDescent="0.25">
      <c r="A790" s="129"/>
      <c r="B790" s="68"/>
      <c r="C790" s="74"/>
      <c r="D790" s="75"/>
      <c r="E790" s="75"/>
      <c r="F790" s="75"/>
      <c r="G790" s="68"/>
      <c r="H790" s="130">
        <f>SUM(H786:H789)</f>
        <v>26125</v>
      </c>
    </row>
    <row r="791" spans="1:8" x14ac:dyDescent="0.25">
      <c r="A791" s="129"/>
      <c r="B791" s="68"/>
      <c r="C791" s="74"/>
      <c r="D791" s="75"/>
      <c r="E791" s="75"/>
      <c r="F791" s="75"/>
      <c r="G791" s="134" t="s">
        <v>67</v>
      </c>
      <c r="H791" s="135">
        <f>H790+H784</f>
        <v>1051600.4466666668</v>
      </c>
    </row>
    <row r="792" spans="1:8" x14ac:dyDescent="0.25">
      <c r="A792" s="129"/>
      <c r="B792" s="68"/>
      <c r="C792" s="74"/>
      <c r="D792" s="75"/>
      <c r="E792" s="75"/>
      <c r="F792" s="75"/>
      <c r="G792" s="134" t="s">
        <v>370</v>
      </c>
      <c r="H792" s="135">
        <f>H791*10%</f>
        <v>105160.04466666668</v>
      </c>
    </row>
    <row r="793" spans="1:8" x14ac:dyDescent="0.25">
      <c r="A793" s="129"/>
      <c r="B793" s="68"/>
      <c r="C793" s="74"/>
      <c r="D793" s="75"/>
      <c r="E793" s="75"/>
      <c r="F793" s="75"/>
      <c r="G793" s="134" t="s">
        <v>371</v>
      </c>
      <c r="H793" s="135">
        <f>H791*2%</f>
        <v>21032.008933333334</v>
      </c>
    </row>
    <row r="794" spans="1:8" x14ac:dyDescent="0.25">
      <c r="A794" s="129"/>
      <c r="B794" s="68"/>
      <c r="C794" s="74"/>
      <c r="D794" s="75"/>
      <c r="E794" s="75"/>
      <c r="F794" s="75"/>
      <c r="G794" s="134" t="s">
        <v>372</v>
      </c>
      <c r="H794" s="135">
        <f>H791*10%</f>
        <v>105160.04466666668</v>
      </c>
    </row>
    <row r="795" spans="1:8" x14ac:dyDescent="0.25">
      <c r="A795" s="129"/>
      <c r="B795" s="68"/>
      <c r="C795" s="74"/>
      <c r="D795" s="75"/>
      <c r="E795" s="75"/>
      <c r="F795" s="75"/>
      <c r="G795" s="134" t="s">
        <v>67</v>
      </c>
      <c r="H795" s="135">
        <f>SUM(H791:H794)</f>
        <v>1282952.5449333338</v>
      </c>
    </row>
    <row r="796" spans="1:8" x14ac:dyDescent="0.25">
      <c r="A796" s="126" t="s">
        <v>263</v>
      </c>
      <c r="B796" s="76">
        <v>1</v>
      </c>
      <c r="C796" s="128" t="s">
        <v>157</v>
      </c>
      <c r="D796" s="321" t="s">
        <v>346</v>
      </c>
      <c r="E796" s="321"/>
      <c r="F796" s="321"/>
      <c r="G796" s="321"/>
      <c r="H796" s="322"/>
    </row>
    <row r="797" spans="1:8" x14ac:dyDescent="0.25">
      <c r="A797" s="129"/>
      <c r="B797" s="68"/>
      <c r="C797" s="74"/>
      <c r="D797" s="73" t="s">
        <v>159</v>
      </c>
      <c r="E797" s="75"/>
      <c r="F797" s="75"/>
      <c r="G797" s="68"/>
      <c r="H797" s="133"/>
    </row>
    <row r="798" spans="1:8" x14ac:dyDescent="0.25">
      <c r="A798" s="129"/>
      <c r="B798" s="68">
        <v>1</v>
      </c>
      <c r="C798" s="74" t="s">
        <v>253</v>
      </c>
      <c r="D798" s="75" t="s">
        <v>346</v>
      </c>
      <c r="E798" s="75"/>
      <c r="F798" s="75"/>
      <c r="G798" s="68">
        <v>12500</v>
      </c>
      <c r="H798" s="132">
        <f>G798*B798</f>
        <v>12500</v>
      </c>
    </row>
    <row r="799" spans="1:8" x14ac:dyDescent="0.25">
      <c r="A799" s="129"/>
      <c r="B799" s="68"/>
      <c r="C799" s="74"/>
      <c r="D799" s="75"/>
      <c r="E799" s="75"/>
      <c r="F799" s="75"/>
      <c r="G799" s="68"/>
      <c r="H799" s="132">
        <f>H798</f>
        <v>12500</v>
      </c>
    </row>
    <row r="800" spans="1:8" x14ac:dyDescent="0.25">
      <c r="A800" s="129"/>
      <c r="B800" s="68"/>
      <c r="C800" s="74"/>
      <c r="D800" s="75"/>
      <c r="E800" s="75"/>
      <c r="F800" s="75"/>
      <c r="G800" s="68"/>
      <c r="H800" s="130"/>
    </row>
    <row r="801" spans="1:8" x14ac:dyDescent="0.25">
      <c r="A801" s="129"/>
      <c r="B801" s="68"/>
      <c r="C801" s="74"/>
      <c r="D801" s="73" t="s">
        <v>164</v>
      </c>
      <c r="E801" s="75"/>
      <c r="F801" s="75"/>
      <c r="G801" s="68"/>
      <c r="H801" s="133"/>
    </row>
    <row r="802" spans="1:8" x14ac:dyDescent="0.25">
      <c r="A802" s="129"/>
      <c r="B802" s="68">
        <v>0.1</v>
      </c>
      <c r="C802" s="74" t="s">
        <v>165</v>
      </c>
      <c r="D802" s="75" t="s">
        <v>167</v>
      </c>
      <c r="E802" s="75"/>
      <c r="F802" s="75"/>
      <c r="G802" s="68">
        <v>60000</v>
      </c>
      <c r="H802" s="132">
        <v>30000</v>
      </c>
    </row>
    <row r="803" spans="1:8" x14ac:dyDescent="0.25">
      <c r="A803" s="141"/>
      <c r="B803" s="2"/>
      <c r="C803" s="2"/>
      <c r="D803" s="2"/>
      <c r="E803" s="2"/>
      <c r="F803" s="2"/>
      <c r="G803" s="2"/>
      <c r="H803" s="98">
        <f>SUM(H802:H802)</f>
        <v>30000</v>
      </c>
    </row>
    <row r="804" spans="1:8" x14ac:dyDescent="0.25">
      <c r="A804" s="141"/>
      <c r="B804" s="2"/>
      <c r="C804" s="2"/>
      <c r="D804" s="2"/>
      <c r="E804" s="2"/>
      <c r="F804" s="2"/>
      <c r="G804" s="134" t="s">
        <v>67</v>
      </c>
      <c r="H804" s="135">
        <f>H803+H799</f>
        <v>42500</v>
      </c>
    </row>
    <row r="805" spans="1:8" x14ac:dyDescent="0.25">
      <c r="A805" s="141"/>
      <c r="B805" s="2"/>
      <c r="C805" s="2"/>
      <c r="D805" s="2"/>
      <c r="E805" s="2"/>
      <c r="F805" s="2"/>
      <c r="G805" s="134" t="s">
        <v>370</v>
      </c>
      <c r="H805" s="135">
        <f>H804*10%</f>
        <v>4250</v>
      </c>
    </row>
    <row r="806" spans="1:8" x14ac:dyDescent="0.25">
      <c r="A806" s="141"/>
      <c r="B806" s="2"/>
      <c r="C806" s="2"/>
      <c r="D806" s="2"/>
      <c r="E806" s="2"/>
      <c r="F806" s="2"/>
      <c r="G806" s="134" t="s">
        <v>371</v>
      </c>
      <c r="H806" s="135">
        <f>H804*2%</f>
        <v>850</v>
      </c>
    </row>
    <row r="807" spans="1:8" x14ac:dyDescent="0.25">
      <c r="A807" s="141"/>
      <c r="B807" s="2"/>
      <c r="C807" s="2"/>
      <c r="D807" s="2"/>
      <c r="E807" s="2"/>
      <c r="F807" s="2"/>
      <c r="G807" s="134" t="s">
        <v>372</v>
      </c>
      <c r="H807" s="135">
        <f>H804*10%</f>
        <v>4250</v>
      </c>
    </row>
    <row r="808" spans="1:8" x14ac:dyDescent="0.25">
      <c r="A808" s="141"/>
      <c r="B808" s="2"/>
      <c r="C808" s="2"/>
      <c r="D808" s="2"/>
      <c r="E808" s="2"/>
      <c r="F808" s="2"/>
      <c r="G808" s="134" t="s">
        <v>67</v>
      </c>
      <c r="H808" s="135">
        <f>SUM(H804:H807)</f>
        <v>51850</v>
      </c>
    </row>
    <row r="809" spans="1:8" x14ac:dyDescent="0.25">
      <c r="A809" s="326" t="s">
        <v>405</v>
      </c>
      <c r="B809" s="327"/>
      <c r="C809" s="327"/>
      <c r="D809" s="327"/>
      <c r="E809" s="327"/>
      <c r="F809" s="327"/>
      <c r="G809" s="327"/>
      <c r="H809" s="328"/>
    </row>
    <row r="810" spans="1:8" x14ac:dyDescent="0.25">
      <c r="A810" s="126" t="s">
        <v>256</v>
      </c>
      <c r="B810" s="76">
        <v>1</v>
      </c>
      <c r="C810" s="128" t="s">
        <v>304</v>
      </c>
      <c r="D810" s="321" t="s">
        <v>305</v>
      </c>
      <c r="E810" s="321"/>
      <c r="F810" s="321"/>
      <c r="G810" s="321"/>
      <c r="H810" s="322"/>
    </row>
    <row r="811" spans="1:8" x14ac:dyDescent="0.25">
      <c r="A811" s="129"/>
      <c r="B811" s="68"/>
      <c r="C811" s="74"/>
      <c r="D811" s="73" t="s">
        <v>159</v>
      </c>
      <c r="E811" s="75"/>
      <c r="F811" s="75"/>
      <c r="G811" s="68"/>
      <c r="H811" s="133"/>
    </row>
    <row r="812" spans="1:8" x14ac:dyDescent="0.25">
      <c r="A812" s="129"/>
      <c r="B812" s="68">
        <v>24</v>
      </c>
      <c r="C812" s="74" t="s">
        <v>104</v>
      </c>
      <c r="D812" s="75" t="s">
        <v>306</v>
      </c>
      <c r="E812" s="75"/>
      <c r="F812" s="75"/>
      <c r="G812" s="68">
        <v>6600</v>
      </c>
      <c r="H812" s="132">
        <f>G812*B812</f>
        <v>158400</v>
      </c>
    </row>
    <row r="813" spans="1:8" x14ac:dyDescent="0.25">
      <c r="A813" s="129"/>
      <c r="B813" s="68">
        <v>1</v>
      </c>
      <c r="C813" s="74" t="s">
        <v>253</v>
      </c>
      <c r="D813" s="75" t="s">
        <v>307</v>
      </c>
      <c r="E813" s="75"/>
      <c r="F813" s="75"/>
      <c r="G813" s="68">
        <v>5750</v>
      </c>
      <c r="H813" s="132">
        <f>G813*B813</f>
        <v>5750</v>
      </c>
    </row>
    <row r="814" spans="1:8" x14ac:dyDescent="0.25">
      <c r="A814" s="129"/>
      <c r="B814" s="68">
        <v>3</v>
      </c>
      <c r="C814" s="74" t="s">
        <v>253</v>
      </c>
      <c r="D814" s="75" t="s">
        <v>308</v>
      </c>
      <c r="E814" s="75"/>
      <c r="F814" s="75"/>
      <c r="G814" s="68">
        <v>550</v>
      </c>
      <c r="H814" s="132">
        <f>G814*B814</f>
        <v>1650</v>
      </c>
    </row>
    <row r="815" spans="1:8" x14ac:dyDescent="0.25">
      <c r="A815" s="129"/>
      <c r="B815" s="68">
        <v>1</v>
      </c>
      <c r="C815" s="74" t="s">
        <v>253</v>
      </c>
      <c r="D815" s="75" t="s">
        <v>305</v>
      </c>
      <c r="E815" s="75"/>
      <c r="F815" s="75"/>
      <c r="G815" s="68">
        <v>19400</v>
      </c>
      <c r="H815" s="132">
        <f>G815*B815</f>
        <v>19400</v>
      </c>
    </row>
    <row r="816" spans="1:8" x14ac:dyDescent="0.25">
      <c r="A816" s="129"/>
      <c r="B816" s="68">
        <v>3</v>
      </c>
      <c r="C816" s="74" t="s">
        <v>253</v>
      </c>
      <c r="D816" s="75" t="s">
        <v>309</v>
      </c>
      <c r="E816" s="75"/>
      <c r="F816" s="75"/>
      <c r="G816" s="68">
        <v>9900</v>
      </c>
      <c r="H816" s="132">
        <f>G816*B816</f>
        <v>29700</v>
      </c>
    </row>
    <row r="817" spans="1:8" x14ac:dyDescent="0.25">
      <c r="A817" s="129"/>
      <c r="B817" s="68"/>
      <c r="C817" s="74"/>
      <c r="D817" s="75"/>
      <c r="E817" s="75"/>
      <c r="F817" s="75"/>
      <c r="G817" s="68"/>
      <c r="H817" s="130">
        <f>SUM(H812:H816)</f>
        <v>214900</v>
      </c>
    </row>
    <row r="818" spans="1:8" x14ac:dyDescent="0.25">
      <c r="A818" s="129"/>
      <c r="B818" s="68"/>
      <c r="C818" s="74"/>
      <c r="D818" s="75"/>
      <c r="E818" s="75"/>
      <c r="F818" s="75"/>
      <c r="G818" s="68"/>
      <c r="H818" s="130"/>
    </row>
    <row r="819" spans="1:8" x14ac:dyDescent="0.25">
      <c r="A819" s="129"/>
      <c r="B819" s="68"/>
      <c r="C819" s="74"/>
      <c r="D819" s="73" t="s">
        <v>164</v>
      </c>
      <c r="E819" s="75"/>
      <c r="F819" s="75"/>
      <c r="G819" s="68"/>
      <c r="H819" s="133"/>
    </row>
    <row r="820" spans="1:8" x14ac:dyDescent="0.25">
      <c r="A820" s="129"/>
      <c r="B820" s="68">
        <v>0.5</v>
      </c>
      <c r="C820" s="74" t="s">
        <v>165</v>
      </c>
      <c r="D820" s="75" t="s">
        <v>310</v>
      </c>
      <c r="E820" s="75"/>
      <c r="F820" s="75"/>
      <c r="G820" s="68">
        <v>70000</v>
      </c>
      <c r="H820" s="132">
        <f>G820*B820</f>
        <v>35000</v>
      </c>
    </row>
    <row r="821" spans="1:8" x14ac:dyDescent="0.25">
      <c r="A821" s="129"/>
      <c r="B821" s="68"/>
      <c r="C821" s="74"/>
      <c r="D821" s="75"/>
      <c r="E821" s="75"/>
      <c r="F821" s="75"/>
      <c r="G821" s="68"/>
      <c r="H821" s="132">
        <f>H820</f>
        <v>35000</v>
      </c>
    </row>
    <row r="822" spans="1:8" x14ac:dyDescent="0.25">
      <c r="A822" s="129"/>
      <c r="B822" s="68"/>
      <c r="C822" s="74"/>
      <c r="D822" s="75"/>
      <c r="E822" s="75"/>
      <c r="F822" s="75"/>
      <c r="G822" s="134" t="s">
        <v>67</v>
      </c>
      <c r="H822" s="135">
        <f>H821+H817</f>
        <v>249900</v>
      </c>
    </row>
    <row r="823" spans="1:8" x14ac:dyDescent="0.25">
      <c r="A823" s="129"/>
      <c r="B823" s="68"/>
      <c r="C823" s="74"/>
      <c r="D823" s="75"/>
      <c r="E823" s="75"/>
      <c r="F823" s="75"/>
      <c r="G823" s="134" t="s">
        <v>370</v>
      </c>
      <c r="H823" s="135">
        <f>H822*10%</f>
        <v>24990</v>
      </c>
    </row>
    <row r="824" spans="1:8" x14ac:dyDescent="0.25">
      <c r="A824" s="129"/>
      <c r="B824" s="68"/>
      <c r="C824" s="74"/>
      <c r="D824" s="75"/>
      <c r="E824" s="75"/>
      <c r="F824" s="75"/>
      <c r="G824" s="134" t="s">
        <v>371</v>
      </c>
      <c r="H824" s="135">
        <f>H822*2%</f>
        <v>4998</v>
      </c>
    </row>
    <row r="825" spans="1:8" x14ac:dyDescent="0.25">
      <c r="A825" s="129"/>
      <c r="B825" s="68"/>
      <c r="C825" s="74"/>
      <c r="D825" s="75"/>
      <c r="E825" s="75"/>
      <c r="F825" s="75"/>
      <c r="G825" s="134" t="s">
        <v>372</v>
      </c>
      <c r="H825" s="135">
        <f>H822*10%</f>
        <v>24990</v>
      </c>
    </row>
    <row r="826" spans="1:8" x14ac:dyDescent="0.25">
      <c r="A826" s="129"/>
      <c r="B826" s="68"/>
      <c r="C826" s="74"/>
      <c r="D826" s="75"/>
      <c r="E826" s="75"/>
      <c r="F826" s="75"/>
      <c r="G826" s="134" t="s">
        <v>67</v>
      </c>
      <c r="H826" s="135">
        <f>SUM(H822:H825)</f>
        <v>304878</v>
      </c>
    </row>
    <row r="827" spans="1:8" x14ac:dyDescent="0.25">
      <c r="A827" s="126" t="s">
        <v>257</v>
      </c>
      <c r="B827" s="76">
        <v>1</v>
      </c>
      <c r="C827" s="128" t="s">
        <v>304</v>
      </c>
      <c r="D827" s="321" t="s">
        <v>311</v>
      </c>
      <c r="E827" s="321"/>
      <c r="F827" s="321"/>
      <c r="G827" s="321"/>
      <c r="H827" s="322"/>
    </row>
    <row r="828" spans="1:8" x14ac:dyDescent="0.25">
      <c r="A828" s="129"/>
      <c r="B828" s="68"/>
      <c r="C828" s="74"/>
      <c r="D828" s="73" t="s">
        <v>159</v>
      </c>
      <c r="E828" s="75"/>
      <c r="F828" s="75"/>
      <c r="G828" s="68"/>
      <c r="H828" s="133"/>
    </row>
    <row r="829" spans="1:8" x14ac:dyDescent="0.25">
      <c r="A829" s="129"/>
      <c r="B829" s="68">
        <v>24</v>
      </c>
      <c r="C829" s="74" t="s">
        <v>104</v>
      </c>
      <c r="D829" s="75" t="s">
        <v>306</v>
      </c>
      <c r="E829" s="75"/>
      <c r="F829" s="75"/>
      <c r="G829" s="68">
        <v>6600</v>
      </c>
      <c r="H829" s="132">
        <f>G829*B829</f>
        <v>158400</v>
      </c>
    </row>
    <row r="830" spans="1:8" x14ac:dyDescent="0.25">
      <c r="A830" s="129"/>
      <c r="B830" s="68">
        <v>1</v>
      </c>
      <c r="C830" s="74" t="s">
        <v>253</v>
      </c>
      <c r="D830" s="75" t="s">
        <v>307</v>
      </c>
      <c r="E830" s="75"/>
      <c r="F830" s="75"/>
      <c r="G830" s="68">
        <v>5750</v>
      </c>
      <c r="H830" s="132">
        <f>G830*B830</f>
        <v>5750</v>
      </c>
    </row>
    <row r="831" spans="1:8" x14ac:dyDescent="0.25">
      <c r="A831" s="129"/>
      <c r="B831" s="68">
        <v>3</v>
      </c>
      <c r="C831" s="74" t="s">
        <v>253</v>
      </c>
      <c r="D831" s="75" t="s">
        <v>308</v>
      </c>
      <c r="E831" s="75"/>
      <c r="F831" s="75"/>
      <c r="G831" s="68">
        <v>550</v>
      </c>
      <c r="H831" s="132">
        <f>G831*B831</f>
        <v>1650</v>
      </c>
    </row>
    <row r="832" spans="1:8" x14ac:dyDescent="0.25">
      <c r="A832" s="129"/>
      <c r="B832" s="68">
        <v>1</v>
      </c>
      <c r="C832" s="74" t="s">
        <v>253</v>
      </c>
      <c r="D832" s="75" t="s">
        <v>311</v>
      </c>
      <c r="E832" s="75"/>
      <c r="F832" s="75"/>
      <c r="G832" s="68">
        <v>33000</v>
      </c>
      <c r="H832" s="132">
        <f>G832*B832</f>
        <v>33000</v>
      </c>
    </row>
    <row r="833" spans="1:8" x14ac:dyDescent="0.25">
      <c r="A833" s="129"/>
      <c r="B833" s="68">
        <v>3</v>
      </c>
      <c r="C833" s="74" t="s">
        <v>253</v>
      </c>
      <c r="D833" s="75" t="s">
        <v>309</v>
      </c>
      <c r="E833" s="75"/>
      <c r="F833" s="75"/>
      <c r="G833" s="68">
        <v>9900</v>
      </c>
      <c r="H833" s="132">
        <f>G833*B833</f>
        <v>29700</v>
      </c>
    </row>
    <row r="834" spans="1:8" x14ac:dyDescent="0.25">
      <c r="A834" s="129"/>
      <c r="B834" s="68"/>
      <c r="C834" s="74"/>
      <c r="D834" s="75"/>
      <c r="E834" s="75"/>
      <c r="F834" s="75"/>
      <c r="G834" s="68"/>
      <c r="H834" s="130">
        <f>SUM(H829:H833)</f>
        <v>228500</v>
      </c>
    </row>
    <row r="835" spans="1:8" x14ac:dyDescent="0.25">
      <c r="A835" s="129"/>
      <c r="B835" s="68"/>
      <c r="C835" s="74"/>
      <c r="D835" s="75"/>
      <c r="E835" s="75"/>
      <c r="F835" s="75"/>
      <c r="G835" s="68"/>
      <c r="H835" s="130"/>
    </row>
    <row r="836" spans="1:8" x14ac:dyDescent="0.25">
      <c r="A836" s="129"/>
      <c r="B836" s="68"/>
      <c r="C836" s="74"/>
      <c r="D836" s="73" t="s">
        <v>164</v>
      </c>
      <c r="E836" s="75"/>
      <c r="F836" s="75"/>
      <c r="G836" s="68"/>
      <c r="H836" s="133"/>
    </row>
    <row r="837" spans="1:8" x14ac:dyDescent="0.25">
      <c r="A837" s="129"/>
      <c r="B837" s="68">
        <v>0.5</v>
      </c>
      <c r="C837" s="74" t="s">
        <v>165</v>
      </c>
      <c r="D837" s="75" t="s">
        <v>310</v>
      </c>
      <c r="E837" s="75"/>
      <c r="F837" s="75"/>
      <c r="G837" s="68">
        <v>70000</v>
      </c>
      <c r="H837" s="132">
        <f>G837*B837</f>
        <v>35000</v>
      </c>
    </row>
    <row r="838" spans="1:8" x14ac:dyDescent="0.25">
      <c r="A838" s="129"/>
      <c r="B838" s="68"/>
      <c r="C838" s="74"/>
      <c r="D838" s="75"/>
      <c r="E838" s="75"/>
      <c r="F838" s="75"/>
      <c r="G838" s="68"/>
      <c r="H838" s="132">
        <f>H837</f>
        <v>35000</v>
      </c>
    </row>
    <row r="839" spans="1:8" x14ac:dyDescent="0.25">
      <c r="A839" s="129"/>
      <c r="B839" s="68"/>
      <c r="C839" s="74"/>
      <c r="D839" s="75"/>
      <c r="E839" s="75"/>
      <c r="F839" s="75"/>
      <c r="G839" s="134" t="s">
        <v>67</v>
      </c>
      <c r="H839" s="135">
        <f>H838+H834</f>
        <v>263500</v>
      </c>
    </row>
    <row r="840" spans="1:8" x14ac:dyDescent="0.25">
      <c r="A840" s="129"/>
      <c r="B840" s="68"/>
      <c r="C840" s="74"/>
      <c r="D840" s="75"/>
      <c r="E840" s="75"/>
      <c r="F840" s="75"/>
      <c r="G840" s="134" t="s">
        <v>370</v>
      </c>
      <c r="H840" s="135">
        <f>H839*10%</f>
        <v>26350</v>
      </c>
    </row>
    <row r="841" spans="1:8" x14ac:dyDescent="0.25">
      <c r="A841" s="129"/>
      <c r="B841" s="68"/>
      <c r="C841" s="74"/>
      <c r="D841" s="75"/>
      <c r="E841" s="75"/>
      <c r="F841" s="75"/>
      <c r="G841" s="134" t="s">
        <v>371</v>
      </c>
      <c r="H841" s="135">
        <f>H839*2%</f>
        <v>5270</v>
      </c>
    </row>
    <row r="842" spans="1:8" x14ac:dyDescent="0.25">
      <c r="A842" s="129"/>
      <c r="B842" s="68"/>
      <c r="C842" s="74"/>
      <c r="D842" s="75"/>
      <c r="E842" s="75"/>
      <c r="F842" s="75"/>
      <c r="G842" s="134" t="s">
        <v>372</v>
      </c>
      <c r="H842" s="135">
        <f>H839*10%</f>
        <v>26350</v>
      </c>
    </row>
    <row r="843" spans="1:8" x14ac:dyDescent="0.25">
      <c r="A843" s="129"/>
      <c r="B843" s="68"/>
      <c r="C843" s="74"/>
      <c r="D843" s="75"/>
      <c r="E843" s="75"/>
      <c r="F843" s="75"/>
      <c r="G843" s="134" t="s">
        <v>67</v>
      </c>
      <c r="H843" s="135">
        <f>SUM(H839:H842)</f>
        <v>321470</v>
      </c>
    </row>
    <row r="844" spans="1:8" x14ac:dyDescent="0.25">
      <c r="A844" s="126" t="s">
        <v>258</v>
      </c>
      <c r="B844" s="76">
        <v>1</v>
      </c>
      <c r="C844" s="128" t="s">
        <v>304</v>
      </c>
      <c r="D844" s="321" t="s">
        <v>312</v>
      </c>
      <c r="E844" s="321"/>
      <c r="F844" s="321"/>
      <c r="G844" s="321"/>
      <c r="H844" s="322"/>
    </row>
    <row r="845" spans="1:8" x14ac:dyDescent="0.25">
      <c r="A845" s="129"/>
      <c r="B845" s="68"/>
      <c r="C845" s="74"/>
      <c r="D845" s="73" t="s">
        <v>159</v>
      </c>
      <c r="E845" s="75"/>
      <c r="F845" s="75"/>
      <c r="G845" s="68"/>
      <c r="H845" s="133"/>
    </row>
    <row r="846" spans="1:8" x14ac:dyDescent="0.25">
      <c r="A846" s="129"/>
      <c r="B846" s="68">
        <v>24</v>
      </c>
      <c r="C846" s="74" t="s">
        <v>104</v>
      </c>
      <c r="D846" s="75" t="s">
        <v>306</v>
      </c>
      <c r="E846" s="75"/>
      <c r="F846" s="75"/>
      <c r="G846" s="68">
        <v>6600</v>
      </c>
      <c r="H846" s="132">
        <f>G846*B846</f>
        <v>158400</v>
      </c>
    </row>
    <row r="847" spans="1:8" x14ac:dyDescent="0.25">
      <c r="A847" s="129"/>
      <c r="B847" s="68">
        <v>1</v>
      </c>
      <c r="C847" s="74" t="s">
        <v>253</v>
      </c>
      <c r="D847" s="75" t="s">
        <v>307</v>
      </c>
      <c r="E847" s="75"/>
      <c r="F847" s="75"/>
      <c r="G847" s="68">
        <v>5750</v>
      </c>
      <c r="H847" s="132">
        <f>G847*B847</f>
        <v>5750</v>
      </c>
    </row>
    <row r="848" spans="1:8" x14ac:dyDescent="0.25">
      <c r="A848" s="129"/>
      <c r="B848" s="68">
        <v>3</v>
      </c>
      <c r="C848" s="74" t="s">
        <v>253</v>
      </c>
      <c r="D848" s="75" t="s">
        <v>308</v>
      </c>
      <c r="E848" s="75"/>
      <c r="F848" s="75"/>
      <c r="G848" s="68">
        <v>550</v>
      </c>
      <c r="H848" s="132">
        <f>G848*B848</f>
        <v>1650</v>
      </c>
    </row>
    <row r="849" spans="1:8" x14ac:dyDescent="0.25">
      <c r="A849" s="129"/>
      <c r="B849" s="68">
        <v>1</v>
      </c>
      <c r="C849" s="74" t="s">
        <v>253</v>
      </c>
      <c r="D849" s="75" t="s">
        <v>313</v>
      </c>
      <c r="E849" s="75"/>
      <c r="F849" s="75"/>
      <c r="G849" s="68">
        <v>295000</v>
      </c>
      <c r="H849" s="132">
        <f>G849*B849</f>
        <v>295000</v>
      </c>
    </row>
    <row r="850" spans="1:8" x14ac:dyDescent="0.25">
      <c r="A850" s="129"/>
      <c r="B850" s="68">
        <v>3</v>
      </c>
      <c r="C850" s="74" t="s">
        <v>253</v>
      </c>
      <c r="D850" s="75" t="s">
        <v>309</v>
      </c>
      <c r="E850" s="75"/>
      <c r="F850" s="75"/>
      <c r="G850" s="68">
        <v>9900</v>
      </c>
      <c r="H850" s="132">
        <f>G850*B850</f>
        <v>29700</v>
      </c>
    </row>
    <row r="851" spans="1:8" x14ac:dyDescent="0.25">
      <c r="A851" s="129"/>
      <c r="B851" s="68"/>
      <c r="C851" s="74"/>
      <c r="D851" s="75"/>
      <c r="E851" s="75"/>
      <c r="F851" s="75"/>
      <c r="G851" s="68"/>
      <c r="H851" s="130">
        <f>SUM(H846:H850)</f>
        <v>490500</v>
      </c>
    </row>
    <row r="852" spans="1:8" x14ac:dyDescent="0.25">
      <c r="A852" s="129"/>
      <c r="B852" s="68"/>
      <c r="C852" s="74"/>
      <c r="D852" s="75"/>
      <c r="E852" s="75"/>
      <c r="F852" s="75"/>
      <c r="G852" s="68"/>
      <c r="H852" s="130"/>
    </row>
    <row r="853" spans="1:8" x14ac:dyDescent="0.25">
      <c r="A853" s="129"/>
      <c r="B853" s="68"/>
      <c r="C853" s="74"/>
      <c r="D853" s="73" t="s">
        <v>164</v>
      </c>
      <c r="E853" s="75"/>
      <c r="F853" s="75"/>
      <c r="G853" s="68"/>
      <c r="H853" s="133"/>
    </row>
    <row r="854" spans="1:8" x14ac:dyDescent="0.25">
      <c r="A854" s="129"/>
      <c r="B854" s="68">
        <v>0.5</v>
      </c>
      <c r="C854" s="74" t="s">
        <v>165</v>
      </c>
      <c r="D854" s="75" t="s">
        <v>310</v>
      </c>
      <c r="E854" s="75"/>
      <c r="F854" s="75"/>
      <c r="G854" s="68">
        <v>70000</v>
      </c>
      <c r="H854" s="132">
        <f>G854*B854</f>
        <v>35000</v>
      </c>
    </row>
    <row r="855" spans="1:8" x14ac:dyDescent="0.25">
      <c r="A855" s="129"/>
      <c r="B855" s="68"/>
      <c r="C855" s="74"/>
      <c r="D855" s="75"/>
      <c r="E855" s="75"/>
      <c r="F855" s="75"/>
      <c r="G855" s="68"/>
      <c r="H855" s="132">
        <f>H854</f>
        <v>35000</v>
      </c>
    </row>
    <row r="856" spans="1:8" x14ac:dyDescent="0.25">
      <c r="A856" s="129"/>
      <c r="B856" s="68"/>
      <c r="C856" s="74"/>
      <c r="D856" s="75"/>
      <c r="E856" s="75"/>
      <c r="F856" s="75"/>
      <c r="G856" s="134" t="s">
        <v>67</v>
      </c>
      <c r="H856" s="135">
        <f>H855+H851</f>
        <v>525500</v>
      </c>
    </row>
    <row r="857" spans="1:8" x14ac:dyDescent="0.25">
      <c r="A857" s="129"/>
      <c r="B857" s="68"/>
      <c r="C857" s="74"/>
      <c r="D857" s="75"/>
      <c r="E857" s="75"/>
      <c r="F857" s="75"/>
      <c r="G857" s="134" t="s">
        <v>370</v>
      </c>
      <c r="H857" s="135">
        <f>H856*10%</f>
        <v>52550</v>
      </c>
    </row>
    <row r="858" spans="1:8" x14ac:dyDescent="0.25">
      <c r="A858" s="129"/>
      <c r="B858" s="68"/>
      <c r="C858" s="74"/>
      <c r="D858" s="75"/>
      <c r="E858" s="75"/>
      <c r="F858" s="75"/>
      <c r="G858" s="134" t="s">
        <v>371</v>
      </c>
      <c r="H858" s="135">
        <f>H856*2%</f>
        <v>10510</v>
      </c>
    </row>
    <row r="859" spans="1:8" x14ac:dyDescent="0.25">
      <c r="A859" s="129"/>
      <c r="B859" s="68"/>
      <c r="C859" s="74"/>
      <c r="D859" s="75"/>
      <c r="E859" s="75"/>
      <c r="F859" s="75"/>
      <c r="G859" s="134" t="s">
        <v>372</v>
      </c>
      <c r="H859" s="135">
        <f>H856*10%</f>
        <v>52550</v>
      </c>
    </row>
    <row r="860" spans="1:8" x14ac:dyDescent="0.25">
      <c r="A860" s="129"/>
      <c r="B860" s="68"/>
      <c r="C860" s="74"/>
      <c r="D860" s="75"/>
      <c r="E860" s="75"/>
      <c r="F860" s="75"/>
      <c r="G860" s="134" t="s">
        <v>67</v>
      </c>
      <c r="H860" s="135">
        <f>SUM(H856:H859)</f>
        <v>641110</v>
      </c>
    </row>
    <row r="861" spans="1:8" x14ac:dyDescent="0.25">
      <c r="A861" s="126" t="s">
        <v>259</v>
      </c>
      <c r="B861" s="76">
        <v>1</v>
      </c>
      <c r="C861" s="128" t="s">
        <v>304</v>
      </c>
      <c r="D861" s="321" t="s">
        <v>314</v>
      </c>
      <c r="E861" s="321"/>
      <c r="F861" s="321"/>
      <c r="G861" s="321"/>
      <c r="H861" s="322"/>
    </row>
    <row r="862" spans="1:8" x14ac:dyDescent="0.25">
      <c r="A862" s="129"/>
      <c r="B862" s="68"/>
      <c r="C862" s="74"/>
      <c r="D862" s="73" t="s">
        <v>159</v>
      </c>
      <c r="E862" s="75"/>
      <c r="F862" s="75"/>
      <c r="G862" s="68"/>
      <c r="H862" s="133"/>
    </row>
    <row r="863" spans="1:8" x14ac:dyDescent="0.25">
      <c r="A863" s="129"/>
      <c r="B863" s="68">
        <v>15</v>
      </c>
      <c r="C863" s="74" t="s">
        <v>104</v>
      </c>
      <c r="D863" s="75" t="s">
        <v>306</v>
      </c>
      <c r="E863" s="75"/>
      <c r="F863" s="75"/>
      <c r="G863" s="68">
        <v>6600</v>
      </c>
      <c r="H863" s="132">
        <f>G863*B863</f>
        <v>99000</v>
      </c>
    </row>
    <row r="864" spans="1:8" x14ac:dyDescent="0.25">
      <c r="A864" s="129"/>
      <c r="B864" s="68">
        <v>3</v>
      </c>
      <c r="C864" s="74" t="s">
        <v>253</v>
      </c>
      <c r="D864" s="75" t="s">
        <v>307</v>
      </c>
      <c r="E864" s="75"/>
      <c r="F864" s="75"/>
      <c r="G864" s="68">
        <v>5750</v>
      </c>
      <c r="H864" s="132">
        <f>G864*B864</f>
        <v>17250</v>
      </c>
    </row>
    <row r="865" spans="1:8" x14ac:dyDescent="0.25">
      <c r="A865" s="129"/>
      <c r="B865" s="68">
        <v>6.25</v>
      </c>
      <c r="C865" s="74" t="s">
        <v>253</v>
      </c>
      <c r="D865" s="75" t="s">
        <v>308</v>
      </c>
      <c r="E865" s="75"/>
      <c r="F865" s="75"/>
      <c r="G865" s="68">
        <v>550</v>
      </c>
      <c r="H865" s="132">
        <f>G865*B865</f>
        <v>3437.5</v>
      </c>
    </row>
    <row r="866" spans="1:8" x14ac:dyDescent="0.25">
      <c r="A866" s="129"/>
      <c r="B866" s="68">
        <v>1</v>
      </c>
      <c r="C866" s="74" t="s">
        <v>253</v>
      </c>
      <c r="D866" s="75" t="s">
        <v>315</v>
      </c>
      <c r="E866" s="75"/>
      <c r="F866" s="75"/>
      <c r="G866" s="68">
        <v>19400</v>
      </c>
      <c r="H866" s="132">
        <f>G866*B866</f>
        <v>19400</v>
      </c>
    </row>
    <row r="867" spans="1:8" x14ac:dyDescent="0.25">
      <c r="A867" s="129"/>
      <c r="B867" s="68">
        <v>3</v>
      </c>
      <c r="C867" s="74" t="s">
        <v>253</v>
      </c>
      <c r="D867" s="75" t="s">
        <v>309</v>
      </c>
      <c r="E867" s="75"/>
      <c r="F867" s="75"/>
      <c r="G867" s="68">
        <v>9900</v>
      </c>
      <c r="H867" s="132">
        <f>G867*B867</f>
        <v>29700</v>
      </c>
    </row>
    <row r="868" spans="1:8" x14ac:dyDescent="0.25">
      <c r="A868" s="129"/>
      <c r="B868" s="68"/>
      <c r="C868" s="74"/>
      <c r="D868" s="75"/>
      <c r="E868" s="75"/>
      <c r="F868" s="75"/>
      <c r="G868" s="68"/>
      <c r="H868" s="130">
        <f>SUM(H863:H867)</f>
        <v>168787.5</v>
      </c>
    </row>
    <row r="869" spans="1:8" x14ac:dyDescent="0.25">
      <c r="A869" s="129"/>
      <c r="B869" s="68"/>
      <c r="C869" s="74"/>
      <c r="D869" s="75"/>
      <c r="E869" s="75"/>
      <c r="F869" s="75"/>
      <c r="G869" s="68"/>
      <c r="H869" s="130"/>
    </row>
    <row r="870" spans="1:8" x14ac:dyDescent="0.25">
      <c r="A870" s="129"/>
      <c r="B870" s="68"/>
      <c r="C870" s="74"/>
      <c r="D870" s="73" t="s">
        <v>164</v>
      </c>
      <c r="E870" s="75"/>
      <c r="F870" s="75"/>
      <c r="G870" s="68"/>
      <c r="H870" s="133"/>
    </row>
    <row r="871" spans="1:8" x14ac:dyDescent="0.25">
      <c r="A871" s="129"/>
      <c r="B871" s="68">
        <v>0.5</v>
      </c>
      <c r="C871" s="74" t="s">
        <v>165</v>
      </c>
      <c r="D871" s="75" t="s">
        <v>310</v>
      </c>
      <c r="E871" s="75"/>
      <c r="F871" s="75"/>
      <c r="G871" s="68">
        <v>70000</v>
      </c>
      <c r="H871" s="132">
        <f>G871*B871</f>
        <v>35000</v>
      </c>
    </row>
    <row r="872" spans="1:8" x14ac:dyDescent="0.25">
      <c r="A872" s="129"/>
      <c r="B872" s="68"/>
      <c r="C872" s="74"/>
      <c r="D872" s="75"/>
      <c r="E872" s="75"/>
      <c r="F872" s="75"/>
      <c r="G872" s="68"/>
      <c r="H872" s="132">
        <f>H871</f>
        <v>35000</v>
      </c>
    </row>
    <row r="873" spans="1:8" x14ac:dyDescent="0.25">
      <c r="A873" s="129"/>
      <c r="B873" s="68"/>
      <c r="C873" s="74"/>
      <c r="D873" s="75"/>
      <c r="E873" s="75"/>
      <c r="F873" s="75"/>
      <c r="G873" s="134" t="s">
        <v>67</v>
      </c>
      <c r="H873" s="135">
        <f>H872+H868</f>
        <v>203787.5</v>
      </c>
    </row>
    <row r="874" spans="1:8" x14ac:dyDescent="0.25">
      <c r="A874" s="129"/>
      <c r="B874" s="68"/>
      <c r="C874" s="74"/>
      <c r="D874" s="75"/>
      <c r="E874" s="75"/>
      <c r="F874" s="75"/>
      <c r="G874" s="134" t="s">
        <v>370</v>
      </c>
      <c r="H874" s="135">
        <f>H873*10%</f>
        <v>20378.75</v>
      </c>
    </row>
    <row r="875" spans="1:8" x14ac:dyDescent="0.25">
      <c r="A875" s="129"/>
      <c r="B875" s="68"/>
      <c r="C875" s="74"/>
      <c r="D875" s="75"/>
      <c r="E875" s="75"/>
      <c r="F875" s="75"/>
      <c r="G875" s="134" t="s">
        <v>371</v>
      </c>
      <c r="H875" s="135">
        <f>H873*2%</f>
        <v>4075.75</v>
      </c>
    </row>
    <row r="876" spans="1:8" x14ac:dyDescent="0.25">
      <c r="A876" s="129"/>
      <c r="B876" s="68"/>
      <c r="C876" s="74"/>
      <c r="D876" s="75"/>
      <c r="E876" s="75"/>
      <c r="F876" s="75"/>
      <c r="G876" s="134" t="s">
        <v>372</v>
      </c>
      <c r="H876" s="135">
        <f>H873*10%</f>
        <v>20378.75</v>
      </c>
    </row>
    <row r="877" spans="1:8" x14ac:dyDescent="0.25">
      <c r="A877" s="129"/>
      <c r="B877" s="68"/>
      <c r="C877" s="74"/>
      <c r="D877" s="75"/>
      <c r="E877" s="75"/>
      <c r="F877" s="75"/>
      <c r="G877" s="134" t="s">
        <v>67</v>
      </c>
      <c r="H877" s="135">
        <f>SUM(H873:H876)</f>
        <v>248620.75</v>
      </c>
    </row>
    <row r="878" spans="1:8" x14ac:dyDescent="0.25">
      <c r="A878" s="126" t="s">
        <v>260</v>
      </c>
      <c r="B878" s="76">
        <v>1</v>
      </c>
      <c r="C878" s="128" t="s">
        <v>304</v>
      </c>
      <c r="D878" s="321" t="s">
        <v>316</v>
      </c>
      <c r="E878" s="321"/>
      <c r="F878" s="321"/>
      <c r="G878" s="321"/>
      <c r="H878" s="322"/>
    </row>
    <row r="879" spans="1:8" x14ac:dyDescent="0.25">
      <c r="A879" s="129"/>
      <c r="B879" s="68"/>
      <c r="C879" s="74"/>
      <c r="D879" s="73" t="s">
        <v>159</v>
      </c>
      <c r="E879" s="75"/>
      <c r="F879" s="75"/>
      <c r="G879" s="68"/>
      <c r="H879" s="133"/>
    </row>
    <row r="880" spans="1:8" x14ac:dyDescent="0.25">
      <c r="A880" s="129"/>
      <c r="B880" s="68">
        <v>15</v>
      </c>
      <c r="C880" s="74" t="s">
        <v>104</v>
      </c>
      <c r="D880" s="75" t="s">
        <v>306</v>
      </c>
      <c r="E880" s="75"/>
      <c r="F880" s="75"/>
      <c r="G880" s="68">
        <v>6600</v>
      </c>
      <c r="H880" s="132">
        <f>G880*B880</f>
        <v>99000</v>
      </c>
    </row>
    <row r="881" spans="1:8" x14ac:dyDescent="0.25">
      <c r="A881" s="129"/>
      <c r="B881" s="68">
        <v>3</v>
      </c>
      <c r="C881" s="74" t="s">
        <v>253</v>
      </c>
      <c r="D881" s="75" t="s">
        <v>307</v>
      </c>
      <c r="E881" s="75"/>
      <c r="F881" s="75"/>
      <c r="G881" s="68">
        <v>5750</v>
      </c>
      <c r="H881" s="132">
        <f>G881*B881</f>
        <v>17250</v>
      </c>
    </row>
    <row r="882" spans="1:8" x14ac:dyDescent="0.25">
      <c r="A882" s="129"/>
      <c r="B882" s="68">
        <v>6.25</v>
      </c>
      <c r="C882" s="74" t="s">
        <v>253</v>
      </c>
      <c r="D882" s="75" t="s">
        <v>308</v>
      </c>
      <c r="E882" s="75"/>
      <c r="F882" s="75"/>
      <c r="G882" s="68">
        <v>550</v>
      </c>
      <c r="H882" s="132">
        <f>G882*B882</f>
        <v>3437.5</v>
      </c>
    </row>
    <row r="883" spans="1:8" x14ac:dyDescent="0.25">
      <c r="A883" s="129"/>
      <c r="B883" s="68">
        <v>1</v>
      </c>
      <c r="C883" s="74" t="s">
        <v>253</v>
      </c>
      <c r="D883" s="75" t="s">
        <v>317</v>
      </c>
      <c r="E883" s="75"/>
      <c r="F883" s="75"/>
      <c r="G883" s="68">
        <v>48000</v>
      </c>
      <c r="H883" s="132">
        <f>G883*B883</f>
        <v>48000</v>
      </c>
    </row>
    <row r="884" spans="1:8" x14ac:dyDescent="0.25">
      <c r="A884" s="129"/>
      <c r="B884" s="68">
        <v>3</v>
      </c>
      <c r="C884" s="74" t="s">
        <v>253</v>
      </c>
      <c r="D884" s="75" t="s">
        <v>309</v>
      </c>
      <c r="E884" s="75"/>
      <c r="F884" s="75"/>
      <c r="G884" s="68">
        <v>9900</v>
      </c>
      <c r="H884" s="132">
        <f>G884*B884</f>
        <v>29700</v>
      </c>
    </row>
    <row r="885" spans="1:8" x14ac:dyDescent="0.25">
      <c r="A885" s="129"/>
      <c r="B885" s="68"/>
      <c r="C885" s="74"/>
      <c r="D885" s="75"/>
      <c r="E885" s="75"/>
      <c r="F885" s="75"/>
      <c r="G885" s="68"/>
      <c r="H885" s="130">
        <f>SUM(H880:H884)</f>
        <v>197387.5</v>
      </c>
    </row>
    <row r="886" spans="1:8" x14ac:dyDescent="0.25">
      <c r="A886" s="129"/>
      <c r="B886" s="68"/>
      <c r="C886" s="74"/>
      <c r="D886" s="75"/>
      <c r="E886" s="75"/>
      <c r="F886" s="75"/>
      <c r="G886" s="68"/>
      <c r="H886" s="130"/>
    </row>
    <row r="887" spans="1:8" x14ac:dyDescent="0.25">
      <c r="A887" s="129"/>
      <c r="B887" s="68"/>
      <c r="C887" s="74"/>
      <c r="D887" s="73" t="s">
        <v>164</v>
      </c>
      <c r="E887" s="75"/>
      <c r="F887" s="75"/>
      <c r="G887" s="68"/>
      <c r="H887" s="133"/>
    </row>
    <row r="888" spans="1:8" x14ac:dyDescent="0.25">
      <c r="A888" s="129"/>
      <c r="B888" s="68">
        <v>0.5</v>
      </c>
      <c r="C888" s="74" t="s">
        <v>165</v>
      </c>
      <c r="D888" s="75" t="s">
        <v>310</v>
      </c>
      <c r="E888" s="75"/>
      <c r="F888" s="75"/>
      <c r="G888" s="68">
        <v>70000</v>
      </c>
      <c r="H888" s="132">
        <f>G888*B888</f>
        <v>35000</v>
      </c>
    </row>
    <row r="889" spans="1:8" x14ac:dyDescent="0.25">
      <c r="A889" s="129"/>
      <c r="B889" s="68"/>
      <c r="C889" s="74"/>
      <c r="D889" s="75"/>
      <c r="E889" s="75"/>
      <c r="F889" s="75"/>
      <c r="G889" s="68"/>
      <c r="H889" s="132">
        <f>H888</f>
        <v>35000</v>
      </c>
    </row>
    <row r="890" spans="1:8" x14ac:dyDescent="0.25">
      <c r="A890" s="191"/>
      <c r="B890" s="186"/>
      <c r="C890" s="187"/>
      <c r="D890" s="188"/>
      <c r="E890" s="188"/>
      <c r="F890" s="188"/>
      <c r="G890" s="189" t="s">
        <v>67</v>
      </c>
      <c r="H890" s="190">
        <f>H889+H885</f>
        <v>232387.5</v>
      </c>
    </row>
    <row r="891" spans="1:8" x14ac:dyDescent="0.25">
      <c r="A891" s="129"/>
      <c r="B891" s="68"/>
      <c r="C891" s="74"/>
      <c r="D891" s="75"/>
      <c r="E891" s="75"/>
      <c r="F891" s="75"/>
      <c r="G891" s="134" t="s">
        <v>370</v>
      </c>
      <c r="H891" s="135">
        <f>H890*10%</f>
        <v>23238.75</v>
      </c>
    </row>
    <row r="892" spans="1:8" x14ac:dyDescent="0.25">
      <c r="A892" s="129"/>
      <c r="B892" s="68"/>
      <c r="C892" s="74"/>
      <c r="D892" s="75"/>
      <c r="E892" s="75"/>
      <c r="F892" s="75"/>
      <c r="G892" s="134" t="s">
        <v>371</v>
      </c>
      <c r="H892" s="135">
        <f>H890*2%</f>
        <v>4647.75</v>
      </c>
    </row>
    <row r="893" spans="1:8" x14ac:dyDescent="0.25">
      <c r="A893" s="191"/>
      <c r="B893" s="186"/>
      <c r="C893" s="187"/>
      <c r="D893" s="188"/>
      <c r="E893" s="188"/>
      <c r="F893" s="188"/>
      <c r="G893" s="134" t="s">
        <v>372</v>
      </c>
      <c r="H893" s="135">
        <f>H890*10%</f>
        <v>23238.75</v>
      </c>
    </row>
    <row r="894" spans="1:8" ht="15.75" thickBot="1" x14ac:dyDescent="0.3">
      <c r="A894" s="142"/>
      <c r="B894" s="143"/>
      <c r="C894" s="144"/>
      <c r="D894" s="145"/>
      <c r="E894" s="145"/>
      <c r="F894" s="145"/>
      <c r="G894" s="146" t="s">
        <v>67</v>
      </c>
      <c r="H894" s="147">
        <f>SUM(H890:H893)</f>
        <v>283512.75</v>
      </c>
    </row>
    <row r="895" spans="1:8" ht="16.5" thickTop="1" thickBot="1" x14ac:dyDescent="0.3">
      <c r="A895" s="323" t="s">
        <v>414</v>
      </c>
      <c r="B895" s="324"/>
      <c r="C895" s="324"/>
      <c r="D895" s="324"/>
      <c r="E895" s="324"/>
      <c r="F895" s="324"/>
      <c r="G895" s="324"/>
      <c r="H895" s="325"/>
    </row>
    <row r="896" spans="1:8" ht="15.75" thickTop="1" x14ac:dyDescent="0.25">
      <c r="A896" s="255" t="s">
        <v>256</v>
      </c>
      <c r="B896" s="256">
        <v>1</v>
      </c>
      <c r="C896" s="257" t="s">
        <v>12</v>
      </c>
      <c r="D896" s="319" t="s">
        <v>415</v>
      </c>
      <c r="E896" s="319"/>
      <c r="F896" s="319"/>
      <c r="G896" s="319"/>
      <c r="H896" s="320"/>
    </row>
    <row r="897" spans="1:8" x14ac:dyDescent="0.25">
      <c r="A897" s="129"/>
      <c r="B897" s="68"/>
      <c r="C897" s="74"/>
      <c r="D897" s="73" t="s">
        <v>159</v>
      </c>
      <c r="E897" s="75"/>
      <c r="F897" s="75"/>
      <c r="G897" s="68"/>
      <c r="H897" s="133"/>
    </row>
    <row r="898" spans="1:8" x14ac:dyDescent="0.25">
      <c r="A898" s="129"/>
      <c r="B898" s="68">
        <v>6.25</v>
      </c>
      <c r="C898" s="74" t="s">
        <v>237</v>
      </c>
      <c r="D898" s="75" t="s">
        <v>238</v>
      </c>
      <c r="E898" s="75"/>
      <c r="F898" s="75"/>
      <c r="G898" s="68">
        <v>5142</v>
      </c>
      <c r="H898" s="132">
        <v>7137.5</v>
      </c>
    </row>
    <row r="899" spans="1:8" x14ac:dyDescent="0.25">
      <c r="A899" s="129"/>
      <c r="B899" s="68">
        <v>1.2</v>
      </c>
      <c r="C899" s="74" t="s">
        <v>237</v>
      </c>
      <c r="D899" s="75" t="s">
        <v>239</v>
      </c>
      <c r="E899" s="75"/>
      <c r="F899" s="75"/>
      <c r="G899" s="68">
        <v>1836</v>
      </c>
      <c r="H899" s="132">
        <v>2203.1999999999998</v>
      </c>
    </row>
    <row r="900" spans="1:8" x14ac:dyDescent="0.25">
      <c r="A900" s="129"/>
      <c r="B900" s="68"/>
      <c r="C900" s="74"/>
      <c r="D900" s="75"/>
      <c r="E900" s="75"/>
      <c r="F900" s="75"/>
      <c r="G900" s="68"/>
      <c r="H900" s="130">
        <f>SUM(H898:H899)</f>
        <v>9340.7000000000007</v>
      </c>
    </row>
    <row r="901" spans="1:8" x14ac:dyDescent="0.25">
      <c r="A901" s="129"/>
      <c r="B901" s="68"/>
      <c r="C901" s="74"/>
      <c r="D901" s="73" t="s">
        <v>164</v>
      </c>
      <c r="E901" s="75"/>
      <c r="F901" s="75"/>
      <c r="G901" s="68"/>
      <c r="H901" s="133"/>
    </row>
    <row r="902" spans="1:8" x14ac:dyDescent="0.25">
      <c r="A902" s="129"/>
      <c r="B902" s="68">
        <v>0.5</v>
      </c>
      <c r="C902" s="74" t="s">
        <v>165</v>
      </c>
      <c r="D902" s="75" t="s">
        <v>167</v>
      </c>
      <c r="E902" s="75"/>
      <c r="F902" s="75"/>
      <c r="G902" s="68">
        <v>60000</v>
      </c>
      <c r="H902" s="132">
        <v>30000</v>
      </c>
    </row>
    <row r="903" spans="1:8" x14ac:dyDescent="0.25">
      <c r="A903" s="129"/>
      <c r="B903" s="68">
        <v>0.25</v>
      </c>
      <c r="C903" s="74" t="s">
        <v>165</v>
      </c>
      <c r="D903" s="75" t="s">
        <v>189</v>
      </c>
      <c r="E903" s="75"/>
      <c r="F903" s="75"/>
      <c r="G903" s="68">
        <v>70000</v>
      </c>
      <c r="H903" s="132">
        <v>17500</v>
      </c>
    </row>
    <row r="904" spans="1:8" x14ac:dyDescent="0.25">
      <c r="A904" s="129"/>
      <c r="B904" s="68">
        <v>2.5000000000000001E-2</v>
      </c>
      <c r="C904" s="74" t="s">
        <v>165</v>
      </c>
      <c r="D904" s="75" t="s">
        <v>168</v>
      </c>
      <c r="E904" s="75"/>
      <c r="F904" s="75"/>
      <c r="G904" s="68">
        <v>80000</v>
      </c>
      <c r="H904" s="132">
        <v>2000</v>
      </c>
    </row>
    <row r="905" spans="1:8" x14ac:dyDescent="0.25">
      <c r="A905" s="129"/>
      <c r="B905" s="68">
        <v>2.5000000000000001E-2</v>
      </c>
      <c r="C905" s="74" t="s">
        <v>165</v>
      </c>
      <c r="D905" s="75" t="s">
        <v>169</v>
      </c>
      <c r="E905" s="75"/>
      <c r="F905" s="75"/>
      <c r="G905" s="68">
        <v>85000</v>
      </c>
      <c r="H905" s="132">
        <v>2125</v>
      </c>
    </row>
    <row r="906" spans="1:8" x14ac:dyDescent="0.25">
      <c r="A906" s="129"/>
      <c r="B906" s="68"/>
      <c r="C906" s="74"/>
      <c r="D906" s="75"/>
      <c r="E906" s="75"/>
      <c r="F906" s="75"/>
      <c r="G906" s="68"/>
      <c r="H906" s="132">
        <f>SUM(H902:H905)</f>
        <v>51625</v>
      </c>
    </row>
    <row r="907" spans="1:8" x14ac:dyDescent="0.25">
      <c r="A907" s="129"/>
      <c r="B907" s="68"/>
      <c r="C907" s="74"/>
      <c r="D907" s="75"/>
      <c r="E907" s="75"/>
      <c r="F907" s="75"/>
      <c r="G907" s="134" t="s">
        <v>67</v>
      </c>
      <c r="H907" s="135">
        <f>H906+H900</f>
        <v>60965.7</v>
      </c>
    </row>
    <row r="908" spans="1:8" x14ac:dyDescent="0.25">
      <c r="A908" s="129"/>
      <c r="B908" s="68"/>
      <c r="C908" s="74"/>
      <c r="D908" s="75"/>
      <c r="E908" s="75"/>
      <c r="F908" s="75"/>
      <c r="G908" s="134" t="s">
        <v>370</v>
      </c>
      <c r="H908" s="135">
        <f>H907*10%</f>
        <v>6096.57</v>
      </c>
    </row>
    <row r="909" spans="1:8" x14ac:dyDescent="0.25">
      <c r="A909" s="129"/>
      <c r="B909" s="68"/>
      <c r="C909" s="74"/>
      <c r="D909" s="75"/>
      <c r="E909" s="75"/>
      <c r="F909" s="75"/>
      <c r="G909" s="134" t="s">
        <v>371</v>
      </c>
      <c r="H909" s="135">
        <f>H907*2%</f>
        <v>1219.3140000000001</v>
      </c>
    </row>
    <row r="910" spans="1:8" x14ac:dyDescent="0.25">
      <c r="A910" s="129"/>
      <c r="B910" s="68"/>
      <c r="C910" s="74"/>
      <c r="D910" s="75"/>
      <c r="E910" s="75"/>
      <c r="F910" s="75"/>
      <c r="G910" s="134" t="s">
        <v>372</v>
      </c>
      <c r="H910" s="135">
        <f>H907*10%</f>
        <v>6096.57</v>
      </c>
    </row>
    <row r="911" spans="1:8" ht="15.75" thickBot="1" x14ac:dyDescent="0.3">
      <c r="A911" s="142"/>
      <c r="B911" s="143"/>
      <c r="C911" s="144"/>
      <c r="D911" s="145"/>
      <c r="E911" s="145"/>
      <c r="F911" s="145"/>
      <c r="G911" s="146" t="s">
        <v>67</v>
      </c>
      <c r="H911" s="147">
        <f>SUM(H907:H910)</f>
        <v>74378.15399999998</v>
      </c>
    </row>
    <row r="912" spans="1:8" ht="15.75" thickTop="1" x14ac:dyDescent="0.25"/>
  </sheetData>
  <mergeCells count="79">
    <mergeCell ref="D29:H29"/>
    <mergeCell ref="A56:H56"/>
    <mergeCell ref="A10:H10"/>
    <mergeCell ref="D58:H58"/>
    <mergeCell ref="D68:H68"/>
    <mergeCell ref="D39:H39"/>
    <mergeCell ref="G8:G9"/>
    <mergeCell ref="H8:H9"/>
    <mergeCell ref="A2:H2"/>
    <mergeCell ref="D12:H12"/>
    <mergeCell ref="D8:F9"/>
    <mergeCell ref="C8:C9"/>
    <mergeCell ref="B8:B9"/>
    <mergeCell ref="A8:A9"/>
    <mergeCell ref="D84:H84"/>
    <mergeCell ref="D89:H89"/>
    <mergeCell ref="D94:H94"/>
    <mergeCell ref="D98:H98"/>
    <mergeCell ref="D78:H78"/>
    <mergeCell ref="D103:H103"/>
    <mergeCell ref="A112:H112"/>
    <mergeCell ref="D114:H114"/>
    <mergeCell ref="D129:H129"/>
    <mergeCell ref="A145:H145"/>
    <mergeCell ref="D107:H107"/>
    <mergeCell ref="D147:H147"/>
    <mergeCell ref="D308:H308"/>
    <mergeCell ref="D165:H165"/>
    <mergeCell ref="D184:H184"/>
    <mergeCell ref="A202:H202"/>
    <mergeCell ref="D204:H204"/>
    <mergeCell ref="D220:H220"/>
    <mergeCell ref="D237:H237"/>
    <mergeCell ref="D254:H254"/>
    <mergeCell ref="A253:H253"/>
    <mergeCell ref="D271:H271"/>
    <mergeCell ref="D288:H288"/>
    <mergeCell ref="A527:H527"/>
    <mergeCell ref="D328:H328"/>
    <mergeCell ref="D348:H348"/>
    <mergeCell ref="A430:H430"/>
    <mergeCell ref="D432:H432"/>
    <mergeCell ref="D448:H448"/>
    <mergeCell ref="D463:H463"/>
    <mergeCell ref="A368:H368"/>
    <mergeCell ref="D370:H370"/>
    <mergeCell ref="D385:H385"/>
    <mergeCell ref="D415:H415"/>
    <mergeCell ref="D400:H400"/>
    <mergeCell ref="D478:H478"/>
    <mergeCell ref="D493:H493"/>
    <mergeCell ref="D504:H504"/>
    <mergeCell ref="D515:H515"/>
    <mergeCell ref="A639:H639"/>
    <mergeCell ref="D640:H640"/>
    <mergeCell ref="D657:H657"/>
    <mergeCell ref="D676:H676"/>
    <mergeCell ref="D528:H528"/>
    <mergeCell ref="D546:H546"/>
    <mergeCell ref="D564:H564"/>
    <mergeCell ref="D579:H579"/>
    <mergeCell ref="D619:H619"/>
    <mergeCell ref="D599:H599"/>
    <mergeCell ref="A578:H578"/>
    <mergeCell ref="D896:H896"/>
    <mergeCell ref="D878:H878"/>
    <mergeCell ref="A895:H895"/>
    <mergeCell ref="D844:H844"/>
    <mergeCell ref="D694:H694"/>
    <mergeCell ref="A809:H809"/>
    <mergeCell ref="D810:H810"/>
    <mergeCell ref="D827:H827"/>
    <mergeCell ref="D796:H796"/>
    <mergeCell ref="D861:H861"/>
    <mergeCell ref="D710:H710"/>
    <mergeCell ref="D727:H727"/>
    <mergeCell ref="D744:H744"/>
    <mergeCell ref="D761:H761"/>
    <mergeCell ref="D777:H777"/>
  </mergeCells>
  <pageMargins left="0.7" right="0.7" top="0.75" bottom="0.75" header="0.3" footer="0.3"/>
  <pageSetup paperSize="9" scale="77" fitToHeight="0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448"/>
  <sheetViews>
    <sheetView topLeftCell="A423" zoomScale="90" zoomScaleNormal="90" workbookViewId="0">
      <selection activeCell="B423" sqref="B423"/>
    </sheetView>
  </sheetViews>
  <sheetFormatPr defaultRowHeight="15" x14ac:dyDescent="0.25"/>
  <cols>
    <col min="1" max="1" width="6.140625" customWidth="1"/>
    <col min="2" max="2" width="44.7109375" customWidth="1"/>
    <col min="3" max="3" width="13.28515625" customWidth="1"/>
    <col min="4" max="4" width="5.7109375" customWidth="1"/>
    <col min="5" max="5" width="27.85546875" style="64" customWidth="1"/>
    <col min="6" max="6" width="22.5703125" style="64" customWidth="1"/>
    <col min="7" max="7" width="9.140625" customWidth="1"/>
    <col min="9" max="9" width="14.5703125" bestFit="1" customWidth="1"/>
    <col min="13" max="13" width="18.42578125" bestFit="1" customWidth="1"/>
  </cols>
  <sheetData>
    <row r="3" spans="1:11" x14ac:dyDescent="0.25">
      <c r="A3" s="356" t="s">
        <v>352</v>
      </c>
      <c r="B3" s="356"/>
      <c r="C3" s="356"/>
      <c r="D3" s="356"/>
      <c r="E3" s="356"/>
      <c r="F3" s="356"/>
    </row>
    <row r="4" spans="1:11" ht="15.75" thickBot="1" x14ac:dyDescent="0.3"/>
    <row r="5" spans="1:11" ht="15.75" thickTop="1" x14ac:dyDescent="0.25">
      <c r="A5" s="91" t="s">
        <v>0</v>
      </c>
      <c r="B5" s="92" t="s">
        <v>319</v>
      </c>
      <c r="C5" s="92" t="s">
        <v>320</v>
      </c>
      <c r="D5" s="92" t="s">
        <v>154</v>
      </c>
      <c r="E5" s="93" t="s">
        <v>321</v>
      </c>
      <c r="F5" s="94" t="s">
        <v>322</v>
      </c>
      <c r="K5" t="s">
        <v>133</v>
      </c>
    </row>
    <row r="6" spans="1:11" x14ac:dyDescent="0.25">
      <c r="A6" s="95" t="s">
        <v>156</v>
      </c>
      <c r="B6" s="78" t="str">
        <f>Volume!B4</f>
        <v>PEKERJAAN PERSIAPAN</v>
      </c>
      <c r="C6" s="78"/>
      <c r="D6" s="78"/>
      <c r="E6" s="79"/>
      <c r="F6" s="96"/>
      <c r="K6" t="s">
        <v>6</v>
      </c>
    </row>
    <row r="7" spans="1:11" x14ac:dyDescent="0.25">
      <c r="A7" s="97">
        <v>1</v>
      </c>
      <c r="B7" s="2" t="str">
        <f>Volume!B5</f>
        <v>Pek. Pembersihan</v>
      </c>
      <c r="C7" s="80">
        <f>Volume!F5</f>
        <v>1568</v>
      </c>
      <c r="D7" s="80" t="s">
        <v>12</v>
      </c>
      <c r="E7" s="77">
        <f>'Analisa Harga Satuan'!H38</f>
        <v>12505</v>
      </c>
      <c r="F7" s="98">
        <f>E7*C7</f>
        <v>19607840</v>
      </c>
      <c r="K7" t="s">
        <v>10</v>
      </c>
    </row>
    <row r="8" spans="1:11" x14ac:dyDescent="0.25">
      <c r="A8" s="97">
        <v>2</v>
      </c>
      <c r="B8" s="2" t="str">
        <f>Volume!B9</f>
        <v>Pek. Pemagaran</v>
      </c>
      <c r="C8" s="80">
        <f>Volume!F9</f>
        <v>40</v>
      </c>
      <c r="D8" s="80" t="s">
        <v>12</v>
      </c>
      <c r="E8" s="77">
        <f>'Analisa Harga Satuan'!H55</f>
        <v>64453.210000000006</v>
      </c>
      <c r="F8" s="98">
        <f>E8*C8</f>
        <v>2578128.4000000004</v>
      </c>
      <c r="K8" t="s">
        <v>11</v>
      </c>
    </row>
    <row r="9" spans="1:11" x14ac:dyDescent="0.25">
      <c r="A9" s="97">
        <v>3</v>
      </c>
      <c r="B9" s="2" t="str">
        <f>Volume!B13</f>
        <v>Pek. Direksi Keet</v>
      </c>
      <c r="C9" s="80">
        <f>Volume!F13</f>
        <v>20</v>
      </c>
      <c r="D9" s="80" t="s">
        <v>12</v>
      </c>
      <c r="E9" s="77">
        <f>'Analisa Harga Satuan'!H38</f>
        <v>12505</v>
      </c>
      <c r="F9" s="98">
        <f>E9*C9</f>
        <v>250100</v>
      </c>
      <c r="K9" t="s">
        <v>390</v>
      </c>
    </row>
    <row r="10" spans="1:11" x14ac:dyDescent="0.25">
      <c r="A10" s="97">
        <v>4</v>
      </c>
      <c r="B10" s="2" t="str">
        <f>Volume!B17</f>
        <v>Pekerjaan Bowplank</v>
      </c>
      <c r="C10" s="80">
        <f>Volume!F17</f>
        <v>10.5</v>
      </c>
      <c r="D10" s="80" t="s">
        <v>12</v>
      </c>
      <c r="E10" s="77">
        <f>'Analisa Harga Satuan'!H28</f>
        <v>64453.210000000006</v>
      </c>
      <c r="F10" s="98">
        <f>E10*C10</f>
        <v>676758.70500000007</v>
      </c>
    </row>
    <row r="11" spans="1:11" x14ac:dyDescent="0.25">
      <c r="A11" s="4"/>
      <c r="B11" s="2"/>
      <c r="C11" s="80"/>
      <c r="D11" s="80"/>
      <c r="E11" s="81" t="s">
        <v>67</v>
      </c>
      <c r="F11" s="99">
        <f>SUM(F7:F10)</f>
        <v>23112827.104999997</v>
      </c>
      <c r="K11" t="s">
        <v>400</v>
      </c>
    </row>
    <row r="12" spans="1:11" x14ac:dyDescent="0.25">
      <c r="A12" s="95" t="s">
        <v>171</v>
      </c>
      <c r="B12" s="78" t="str">
        <f>Volume!B22</f>
        <v>PEKERJAAN TANAH &amp; PASIR</v>
      </c>
      <c r="C12" s="89"/>
      <c r="D12" s="89"/>
      <c r="E12" s="79"/>
      <c r="F12" s="96"/>
      <c r="K12" t="s">
        <v>13</v>
      </c>
    </row>
    <row r="13" spans="1:11" x14ac:dyDescent="0.25">
      <c r="A13" s="97">
        <v>1</v>
      </c>
      <c r="B13" s="2" t="str">
        <f>Volume!B23</f>
        <v>Pek. Pengeboran Tanah untuk Pondasi</v>
      </c>
      <c r="C13" s="80">
        <f>Volume!F26</f>
        <v>190.00464000000002</v>
      </c>
      <c r="D13" s="80" t="s">
        <v>20</v>
      </c>
      <c r="E13" s="77">
        <f>'Analisa Harga Satuan'!H82</f>
        <v>34495</v>
      </c>
      <c r="F13" s="98">
        <f>E13*C13</f>
        <v>6554210.0568000004</v>
      </c>
      <c r="K13" t="s">
        <v>14</v>
      </c>
    </row>
    <row r="14" spans="1:11" x14ac:dyDescent="0.25">
      <c r="A14" s="97">
        <v>2</v>
      </c>
      <c r="B14" s="2" t="str">
        <f>Volume!B28</f>
        <v>Pek. Galian Sloof</v>
      </c>
      <c r="C14" s="80">
        <f>Volume!F32</f>
        <v>22.760999999999999</v>
      </c>
      <c r="D14" s="80" t="s">
        <v>20</v>
      </c>
      <c r="E14" s="77">
        <f>'Analisa Harga Satuan'!H67</f>
        <v>57492.5</v>
      </c>
      <c r="F14" s="98">
        <f>E14*C14</f>
        <v>1308586.7925</v>
      </c>
      <c r="K14" t="s">
        <v>391</v>
      </c>
    </row>
    <row r="15" spans="1:11" x14ac:dyDescent="0.25">
      <c r="A15" s="97">
        <v>3</v>
      </c>
      <c r="B15" s="2" t="str">
        <f>Volume!B34</f>
        <v>Pek. Urugan Tanah bawah lantai</v>
      </c>
      <c r="C15" s="80">
        <f>Volume!F38</f>
        <v>53.460000000000008</v>
      </c>
      <c r="D15" s="80" t="s">
        <v>20</v>
      </c>
      <c r="E15" s="77">
        <f>'Analisa Harga Satuan'!H95</f>
        <v>15708.333333333334</v>
      </c>
      <c r="F15" s="98">
        <f>E15*C15</f>
        <v>839767.50000000012</v>
      </c>
      <c r="K15" t="s">
        <v>392</v>
      </c>
    </row>
    <row r="16" spans="1:11" x14ac:dyDescent="0.25">
      <c r="A16" s="97">
        <v>4</v>
      </c>
      <c r="B16" s="2" t="str">
        <f>Volume!B40</f>
        <v>Pek. Urugan pasir</v>
      </c>
      <c r="C16" s="80">
        <f>Volume!F44</f>
        <v>26.730000000000004</v>
      </c>
      <c r="D16" s="80" t="s">
        <v>20</v>
      </c>
      <c r="E16" s="77">
        <f>'Analisa Harga Satuan'!H106</f>
        <v>82800</v>
      </c>
      <c r="F16" s="98">
        <f>E16*C16</f>
        <v>2213244.0000000005</v>
      </c>
      <c r="K16" t="s">
        <v>399</v>
      </c>
    </row>
    <row r="17" spans="1:11" x14ac:dyDescent="0.25">
      <c r="A17" s="4"/>
      <c r="B17" s="2"/>
      <c r="C17" s="80"/>
      <c r="D17" s="80"/>
      <c r="E17" s="81" t="s">
        <v>67</v>
      </c>
      <c r="F17" s="99">
        <f>SUM(F13:F16)</f>
        <v>10915808.349300001</v>
      </c>
      <c r="K17" t="s">
        <v>401</v>
      </c>
    </row>
    <row r="18" spans="1:11" x14ac:dyDescent="0.25">
      <c r="A18" s="95" t="s">
        <v>186</v>
      </c>
      <c r="B18" s="115" t="str">
        <f>Volume!B47</f>
        <v>PEKERJAAN PONDASI</v>
      </c>
      <c r="C18" s="118"/>
      <c r="D18" s="118"/>
      <c r="E18" s="116"/>
      <c r="F18" s="117"/>
      <c r="K18" t="s">
        <v>397</v>
      </c>
    </row>
    <row r="19" spans="1:11" x14ac:dyDescent="0.25">
      <c r="A19" s="97">
        <v>1</v>
      </c>
      <c r="B19" s="2" t="str">
        <f>Volume!B48</f>
        <v>Bore Pile</v>
      </c>
      <c r="C19" s="80">
        <f>Volume!F51</f>
        <v>190.00464000000002</v>
      </c>
      <c r="D19" s="80" t="s">
        <v>20</v>
      </c>
      <c r="E19" s="77">
        <f>'Analisa Harga Satuan'!H128</f>
        <v>2234642.2945238096</v>
      </c>
      <c r="F19" s="98">
        <f>E19*C19</f>
        <v>424592404.69977045</v>
      </c>
      <c r="K19" t="s">
        <v>393</v>
      </c>
    </row>
    <row r="20" spans="1:11" x14ac:dyDescent="0.25">
      <c r="A20" s="97">
        <v>2</v>
      </c>
      <c r="B20" s="2" t="str">
        <f>Volume!B54</f>
        <v>Pile Cap</v>
      </c>
      <c r="C20" s="80">
        <f>Volume!F58</f>
        <v>15.245999999999999</v>
      </c>
      <c r="D20" s="80" t="s">
        <v>20</v>
      </c>
      <c r="E20" s="77">
        <f>'Analisa Harga Satuan'!H144</f>
        <v>782804.46000000008</v>
      </c>
      <c r="F20" s="98">
        <f>E20*C20</f>
        <v>11934636.79716</v>
      </c>
      <c r="K20" t="s">
        <v>394</v>
      </c>
    </row>
    <row r="21" spans="1:11" x14ac:dyDescent="0.25">
      <c r="A21" s="4"/>
      <c r="B21" s="2"/>
      <c r="C21" s="80"/>
      <c r="D21" s="80"/>
      <c r="E21" s="81" t="s">
        <v>67</v>
      </c>
      <c r="F21" s="99">
        <f>SUM(F19:F20)</f>
        <v>436527041.49693048</v>
      </c>
      <c r="K21" t="s">
        <v>395</v>
      </c>
    </row>
    <row r="22" spans="1:11" x14ac:dyDescent="0.25">
      <c r="A22" s="95" t="s">
        <v>323</v>
      </c>
      <c r="B22" s="78" t="str">
        <f>Volume!B138</f>
        <v>PEKERJAAN PEMBESIAN</v>
      </c>
      <c r="C22" s="89"/>
      <c r="D22" s="89"/>
      <c r="E22" s="79"/>
      <c r="F22" s="96"/>
      <c r="K22" t="s">
        <v>396</v>
      </c>
    </row>
    <row r="23" spans="1:11" x14ac:dyDescent="0.25">
      <c r="A23" s="97">
        <v>1</v>
      </c>
      <c r="B23" s="2" t="str">
        <f>Volume!B139</f>
        <v>pilecap</v>
      </c>
      <c r="C23" s="80">
        <f>Volume!F142</f>
        <v>6014.5470000000005</v>
      </c>
      <c r="D23" s="80" t="s">
        <v>51</v>
      </c>
      <c r="E23" s="77">
        <f>'Analisa Harga Satuan'!H219</f>
        <v>31292.390000000003</v>
      </c>
      <c r="F23" s="98">
        <f>E23*C23</f>
        <v>188209550.39733005</v>
      </c>
      <c r="K23" t="s">
        <v>398</v>
      </c>
    </row>
    <row r="24" spans="1:11" x14ac:dyDescent="0.25">
      <c r="A24" s="97">
        <v>2</v>
      </c>
      <c r="B24" s="2" t="str">
        <f>Volume!B144</f>
        <v>Sloof</v>
      </c>
      <c r="C24" s="80">
        <f>Volume!F159</f>
        <v>5580.0599999999995</v>
      </c>
      <c r="D24" s="80" t="s">
        <v>51</v>
      </c>
      <c r="E24" s="77">
        <f>E23</f>
        <v>31292.390000000003</v>
      </c>
      <c r="F24" s="98">
        <f t="shared" ref="F24:F54" si="0">E24*C24</f>
        <v>174613413.74340001</v>
      </c>
    </row>
    <row r="25" spans="1:11" x14ac:dyDescent="0.25">
      <c r="A25" s="97">
        <v>3</v>
      </c>
      <c r="B25" s="2" t="s">
        <v>355</v>
      </c>
      <c r="C25" s="80" t="s">
        <v>340</v>
      </c>
      <c r="D25" s="80"/>
      <c r="E25" s="77"/>
      <c r="F25" s="98"/>
    </row>
    <row r="26" spans="1:11" x14ac:dyDescent="0.25">
      <c r="A26" s="100" t="s">
        <v>134</v>
      </c>
      <c r="B26" s="2" t="s">
        <v>28</v>
      </c>
      <c r="C26" s="80">
        <f>Volume!D195</f>
        <v>938.11872000000005</v>
      </c>
      <c r="D26" s="80" t="s">
        <v>51</v>
      </c>
      <c r="E26" s="77">
        <f>E23</f>
        <v>31292.390000000003</v>
      </c>
      <c r="F26" s="98">
        <f t="shared" si="0"/>
        <v>29355976.852540806</v>
      </c>
    </row>
    <row r="27" spans="1:11" x14ac:dyDescent="0.25">
      <c r="A27" s="100" t="s">
        <v>135</v>
      </c>
      <c r="B27" s="2" t="s">
        <v>29</v>
      </c>
      <c r="C27" s="80">
        <f>Volume!D203+Volume!D206+Volume!D209+Volume!D212</f>
        <v>5580.0599999999995</v>
      </c>
      <c r="D27" s="80" t="s">
        <v>51</v>
      </c>
      <c r="E27" s="77">
        <f>E23</f>
        <v>31292.390000000003</v>
      </c>
      <c r="F27" s="98">
        <f t="shared" si="0"/>
        <v>174613413.74340001</v>
      </c>
    </row>
    <row r="28" spans="1:11" x14ac:dyDescent="0.25">
      <c r="A28" s="100" t="s">
        <v>136</v>
      </c>
      <c r="B28" s="2" t="s">
        <v>326</v>
      </c>
      <c r="C28" s="80">
        <f>Volume!F233</f>
        <v>2540.4192000000003</v>
      </c>
      <c r="D28" s="80" t="s">
        <v>51</v>
      </c>
      <c r="E28" s="77">
        <f>E23</f>
        <v>31292.390000000003</v>
      </c>
      <c r="F28" s="98">
        <f t="shared" si="0"/>
        <v>79495788.369888023</v>
      </c>
    </row>
    <row r="29" spans="1:11" x14ac:dyDescent="0.25">
      <c r="A29" s="100" t="s">
        <v>137</v>
      </c>
      <c r="B29" s="2" t="s">
        <v>32</v>
      </c>
      <c r="C29" s="80">
        <f>Volume!F239+Volume!F250+Volume!F257</f>
        <v>230.06125</v>
      </c>
      <c r="D29" s="80" t="s">
        <v>51</v>
      </c>
      <c r="E29" s="77">
        <f>E27</f>
        <v>31292.390000000003</v>
      </c>
      <c r="F29" s="98">
        <f t="shared" si="0"/>
        <v>7199166.3588875011</v>
      </c>
    </row>
    <row r="30" spans="1:11" x14ac:dyDescent="0.25">
      <c r="A30" s="101">
        <v>4</v>
      </c>
      <c r="B30" s="2" t="s">
        <v>327</v>
      </c>
      <c r="C30" s="80"/>
      <c r="D30" s="80"/>
      <c r="E30" s="77"/>
      <c r="F30" s="98"/>
    </row>
    <row r="31" spans="1:11" x14ac:dyDescent="0.25">
      <c r="A31" s="100" t="s">
        <v>134</v>
      </c>
      <c r="B31" s="2" t="s">
        <v>28</v>
      </c>
      <c r="C31" s="80">
        <v>938.11872000000005</v>
      </c>
      <c r="D31" s="80" t="s">
        <v>51</v>
      </c>
      <c r="E31" s="77">
        <f>E27</f>
        <v>31292.390000000003</v>
      </c>
      <c r="F31" s="98">
        <f t="shared" si="0"/>
        <v>29355976.852540806</v>
      </c>
    </row>
    <row r="32" spans="1:11" x14ac:dyDescent="0.25">
      <c r="A32" s="100" t="s">
        <v>135</v>
      </c>
      <c r="B32" s="2" t="s">
        <v>29</v>
      </c>
      <c r="C32" s="80">
        <v>5580.06</v>
      </c>
      <c r="D32" s="80" t="s">
        <v>51</v>
      </c>
      <c r="E32" s="77">
        <f>E27</f>
        <v>31292.390000000003</v>
      </c>
      <c r="F32" s="98">
        <f t="shared" si="0"/>
        <v>174613413.74340004</v>
      </c>
    </row>
    <row r="33" spans="1:6" x14ac:dyDescent="0.25">
      <c r="A33" s="100" t="s">
        <v>136</v>
      </c>
      <c r="B33" s="2" t="s">
        <v>326</v>
      </c>
      <c r="C33" s="80">
        <v>64.152000000000001</v>
      </c>
      <c r="D33" s="80" t="s">
        <v>51</v>
      </c>
      <c r="E33" s="77">
        <f>E27</f>
        <v>31292.390000000003</v>
      </c>
      <c r="F33" s="98">
        <f t="shared" si="0"/>
        <v>2007469.4032800002</v>
      </c>
    </row>
    <row r="34" spans="1:6" x14ac:dyDescent="0.25">
      <c r="A34" s="100" t="s">
        <v>137</v>
      </c>
      <c r="B34" s="2" t="s">
        <v>32</v>
      </c>
      <c r="C34" s="80">
        <v>230.06125</v>
      </c>
      <c r="D34" s="80" t="s">
        <v>51</v>
      </c>
      <c r="E34" s="77">
        <f>E27</f>
        <v>31292.390000000003</v>
      </c>
      <c r="F34" s="98">
        <f t="shared" si="0"/>
        <v>7199166.3588875011</v>
      </c>
    </row>
    <row r="35" spans="1:6" x14ac:dyDescent="0.25">
      <c r="A35" s="101">
        <v>5</v>
      </c>
      <c r="B35" s="2" t="s">
        <v>328</v>
      </c>
      <c r="C35" s="80"/>
      <c r="D35" s="80"/>
      <c r="E35" s="77"/>
      <c r="F35" s="98"/>
    </row>
    <row r="36" spans="1:6" x14ac:dyDescent="0.25">
      <c r="A36" s="100" t="s">
        <v>134</v>
      </c>
      <c r="B36" s="2" t="s">
        <v>28</v>
      </c>
      <c r="C36" s="80">
        <v>938.11872000000005</v>
      </c>
      <c r="D36" s="80" t="s">
        <v>51</v>
      </c>
      <c r="E36" s="77">
        <f>E27</f>
        <v>31292.390000000003</v>
      </c>
      <c r="F36" s="98">
        <f t="shared" si="0"/>
        <v>29355976.852540806</v>
      </c>
    </row>
    <row r="37" spans="1:6" x14ac:dyDescent="0.25">
      <c r="A37" s="100" t="s">
        <v>135</v>
      </c>
      <c r="B37" s="2" t="s">
        <v>29</v>
      </c>
      <c r="C37" s="80">
        <v>5580.06</v>
      </c>
      <c r="D37" s="80" t="s">
        <v>51</v>
      </c>
      <c r="E37" s="77">
        <f>E27</f>
        <v>31292.390000000003</v>
      </c>
      <c r="F37" s="98">
        <f t="shared" si="0"/>
        <v>174613413.74340004</v>
      </c>
    </row>
    <row r="38" spans="1:6" x14ac:dyDescent="0.25">
      <c r="A38" s="100" t="s">
        <v>136</v>
      </c>
      <c r="B38" s="2" t="s">
        <v>326</v>
      </c>
      <c r="C38" s="80">
        <v>64.152000000000001</v>
      </c>
      <c r="D38" s="80" t="s">
        <v>51</v>
      </c>
      <c r="E38" s="77">
        <f>E27</f>
        <v>31292.390000000003</v>
      </c>
      <c r="F38" s="98">
        <f t="shared" si="0"/>
        <v>2007469.4032800002</v>
      </c>
    </row>
    <row r="39" spans="1:6" x14ac:dyDescent="0.25">
      <c r="A39" s="100" t="s">
        <v>137</v>
      </c>
      <c r="B39" s="2" t="s">
        <v>32</v>
      </c>
      <c r="C39" s="80">
        <v>230.06125</v>
      </c>
      <c r="D39" s="80" t="s">
        <v>51</v>
      </c>
      <c r="E39" s="77">
        <f>E27</f>
        <v>31292.390000000003</v>
      </c>
      <c r="F39" s="98">
        <f t="shared" si="0"/>
        <v>7199166.3588875011</v>
      </c>
    </row>
    <row r="40" spans="1:6" x14ac:dyDescent="0.25">
      <c r="A40" s="101">
        <v>6</v>
      </c>
      <c r="B40" s="2" t="s">
        <v>329</v>
      </c>
      <c r="C40" s="80"/>
      <c r="D40" s="80"/>
      <c r="E40" s="77"/>
      <c r="F40" s="98"/>
    </row>
    <row r="41" spans="1:6" x14ac:dyDescent="0.25">
      <c r="A41" s="100" t="s">
        <v>134</v>
      </c>
      <c r="B41" s="2" t="s">
        <v>28</v>
      </c>
      <c r="C41" s="80">
        <v>938.11872000000005</v>
      </c>
      <c r="D41" s="80" t="s">
        <v>51</v>
      </c>
      <c r="E41" s="77">
        <f>E39</f>
        <v>31292.390000000003</v>
      </c>
      <c r="F41" s="98">
        <f t="shared" si="0"/>
        <v>29355976.852540806</v>
      </c>
    </row>
    <row r="42" spans="1:6" x14ac:dyDescent="0.25">
      <c r="A42" s="100" t="s">
        <v>135</v>
      </c>
      <c r="B42" s="2" t="s">
        <v>29</v>
      </c>
      <c r="C42" s="80">
        <v>5580.06</v>
      </c>
      <c r="D42" s="80" t="s">
        <v>51</v>
      </c>
      <c r="E42" s="77">
        <f>E41</f>
        <v>31292.390000000003</v>
      </c>
      <c r="F42" s="98">
        <f t="shared" si="0"/>
        <v>174613413.74340004</v>
      </c>
    </row>
    <row r="43" spans="1:6" x14ac:dyDescent="0.25">
      <c r="A43" s="100" t="s">
        <v>136</v>
      </c>
      <c r="B43" s="2" t="s">
        <v>326</v>
      </c>
      <c r="C43" s="80">
        <v>64.152000000000001</v>
      </c>
      <c r="D43" s="80" t="s">
        <v>51</v>
      </c>
      <c r="E43" s="77">
        <f>E42</f>
        <v>31292.390000000003</v>
      </c>
      <c r="F43" s="98">
        <f t="shared" si="0"/>
        <v>2007469.4032800002</v>
      </c>
    </row>
    <row r="44" spans="1:6" x14ac:dyDescent="0.25">
      <c r="A44" s="100" t="s">
        <v>137</v>
      </c>
      <c r="B44" s="2" t="s">
        <v>32</v>
      </c>
      <c r="C44" s="80">
        <v>230.06125</v>
      </c>
      <c r="D44" s="80" t="s">
        <v>51</v>
      </c>
      <c r="E44" s="77">
        <f>E43</f>
        <v>31292.390000000003</v>
      </c>
      <c r="F44" s="98">
        <f t="shared" si="0"/>
        <v>7199166.3588875011</v>
      </c>
    </row>
    <row r="45" spans="1:6" x14ac:dyDescent="0.25">
      <c r="A45" s="101">
        <v>7</v>
      </c>
      <c r="B45" s="2" t="s">
        <v>330</v>
      </c>
      <c r="C45" s="80"/>
      <c r="D45" s="80"/>
      <c r="E45" s="77"/>
      <c r="F45" s="98"/>
    </row>
    <row r="46" spans="1:6" x14ac:dyDescent="0.25">
      <c r="A46" s="100" t="s">
        <v>134</v>
      </c>
      <c r="B46" s="2" t="s">
        <v>28</v>
      </c>
      <c r="C46" s="80">
        <v>938.11872000000005</v>
      </c>
      <c r="D46" s="80" t="s">
        <v>51</v>
      </c>
      <c r="E46" s="77">
        <f>E44</f>
        <v>31292.390000000003</v>
      </c>
      <c r="F46" s="98">
        <f t="shared" si="0"/>
        <v>29355976.852540806</v>
      </c>
    </row>
    <row r="47" spans="1:6" x14ac:dyDescent="0.25">
      <c r="A47" s="100" t="s">
        <v>135</v>
      </c>
      <c r="B47" s="2" t="s">
        <v>29</v>
      </c>
      <c r="C47" s="80">
        <v>5580.06</v>
      </c>
      <c r="D47" s="80" t="s">
        <v>51</v>
      </c>
      <c r="E47" s="77">
        <f>E46</f>
        <v>31292.390000000003</v>
      </c>
      <c r="F47" s="98">
        <f t="shared" si="0"/>
        <v>174613413.74340004</v>
      </c>
    </row>
    <row r="48" spans="1:6" x14ac:dyDescent="0.25">
      <c r="A48" s="100" t="s">
        <v>136</v>
      </c>
      <c r="B48" s="2" t="s">
        <v>326</v>
      </c>
      <c r="C48" s="80">
        <v>64.152000000000001</v>
      </c>
      <c r="D48" s="80" t="s">
        <v>51</v>
      </c>
      <c r="E48" s="77">
        <f>E47</f>
        <v>31292.390000000003</v>
      </c>
      <c r="F48" s="98">
        <f t="shared" si="0"/>
        <v>2007469.4032800002</v>
      </c>
    </row>
    <row r="49" spans="1:6" x14ac:dyDescent="0.25">
      <c r="A49" s="100" t="s">
        <v>137</v>
      </c>
      <c r="B49" s="2" t="s">
        <v>32</v>
      </c>
      <c r="C49" s="80">
        <v>230.06125</v>
      </c>
      <c r="D49" s="80" t="s">
        <v>51</v>
      </c>
      <c r="E49" s="77">
        <f>E48</f>
        <v>31292.390000000003</v>
      </c>
      <c r="F49" s="98">
        <f t="shared" si="0"/>
        <v>7199166.3588875011</v>
      </c>
    </row>
    <row r="50" spans="1:6" x14ac:dyDescent="0.25">
      <c r="A50" s="101">
        <v>8</v>
      </c>
      <c r="B50" s="2" t="s">
        <v>331</v>
      </c>
      <c r="C50" s="80"/>
      <c r="D50" s="80"/>
      <c r="E50" s="77"/>
      <c r="F50" s="98"/>
    </row>
    <row r="51" spans="1:6" x14ac:dyDescent="0.25">
      <c r="A51" s="100" t="s">
        <v>134</v>
      </c>
      <c r="B51" s="2" t="s">
        <v>28</v>
      </c>
      <c r="C51" s="80">
        <v>938.11872000000005</v>
      </c>
      <c r="D51" s="80" t="s">
        <v>51</v>
      </c>
      <c r="E51" s="77">
        <f>E49</f>
        <v>31292.390000000003</v>
      </c>
      <c r="F51" s="98">
        <f t="shared" si="0"/>
        <v>29355976.852540806</v>
      </c>
    </row>
    <row r="52" spans="1:6" x14ac:dyDescent="0.25">
      <c r="A52" s="100" t="s">
        <v>135</v>
      </c>
      <c r="B52" s="2" t="s">
        <v>29</v>
      </c>
      <c r="C52" s="80">
        <v>5580.06</v>
      </c>
      <c r="D52" s="80" t="s">
        <v>51</v>
      </c>
      <c r="E52" s="77">
        <f>E51</f>
        <v>31292.390000000003</v>
      </c>
      <c r="F52" s="98">
        <f t="shared" si="0"/>
        <v>174613413.74340004</v>
      </c>
    </row>
    <row r="53" spans="1:6" x14ac:dyDescent="0.25">
      <c r="A53" s="100" t="s">
        <v>136</v>
      </c>
      <c r="B53" s="2" t="s">
        <v>326</v>
      </c>
      <c r="C53" s="80">
        <v>64.152000000000001</v>
      </c>
      <c r="D53" s="80" t="s">
        <v>51</v>
      </c>
      <c r="E53" s="77">
        <f>E52</f>
        <v>31292.390000000003</v>
      </c>
      <c r="F53" s="98">
        <f t="shared" si="0"/>
        <v>2007469.4032800002</v>
      </c>
    </row>
    <row r="54" spans="1:6" x14ac:dyDescent="0.25">
      <c r="A54" s="100" t="s">
        <v>137</v>
      </c>
      <c r="B54" s="2" t="s">
        <v>32</v>
      </c>
      <c r="C54" s="80">
        <v>230.06125</v>
      </c>
      <c r="D54" s="80" t="s">
        <v>51</v>
      </c>
      <c r="E54" s="77">
        <f>E53</f>
        <v>31292.390000000003</v>
      </c>
      <c r="F54" s="98">
        <f t="shared" si="0"/>
        <v>7199166.3588875011</v>
      </c>
    </row>
    <row r="55" spans="1:6" x14ac:dyDescent="0.25">
      <c r="A55" s="101">
        <v>9</v>
      </c>
      <c r="B55" s="2" t="s">
        <v>332</v>
      </c>
      <c r="C55" s="80"/>
      <c r="D55" s="80"/>
      <c r="E55" s="77"/>
      <c r="F55" s="98"/>
    </row>
    <row r="56" spans="1:6" x14ac:dyDescent="0.25">
      <c r="A56" s="100" t="s">
        <v>134</v>
      </c>
      <c r="B56" s="2" t="s">
        <v>28</v>
      </c>
      <c r="C56" s="80">
        <v>938.11872000000005</v>
      </c>
      <c r="D56" s="80" t="s">
        <v>51</v>
      </c>
      <c r="E56" s="77">
        <f>E54</f>
        <v>31292.390000000003</v>
      </c>
      <c r="F56" s="98">
        <f>E56*C56</f>
        <v>29355976.852540806</v>
      </c>
    </row>
    <row r="57" spans="1:6" x14ac:dyDescent="0.25">
      <c r="A57" s="100" t="s">
        <v>135</v>
      </c>
      <c r="B57" s="2" t="s">
        <v>29</v>
      </c>
      <c r="C57" s="80">
        <v>5580.06</v>
      </c>
      <c r="D57" s="80" t="s">
        <v>51</v>
      </c>
      <c r="E57" s="77">
        <f>E56</f>
        <v>31292.390000000003</v>
      </c>
      <c r="F57" s="98">
        <f>E57*C57</f>
        <v>174613413.74340004</v>
      </c>
    </row>
    <row r="58" spans="1:6" x14ac:dyDescent="0.25">
      <c r="A58" s="100" t="s">
        <v>136</v>
      </c>
      <c r="B58" s="2" t="s">
        <v>326</v>
      </c>
      <c r="C58" s="80">
        <v>64.152000000000001</v>
      </c>
      <c r="D58" s="80" t="s">
        <v>51</v>
      </c>
      <c r="E58" s="77">
        <f>E57</f>
        <v>31292.390000000003</v>
      </c>
      <c r="F58" s="98">
        <f>E58*C58</f>
        <v>2007469.4032800002</v>
      </c>
    </row>
    <row r="59" spans="1:6" x14ac:dyDescent="0.25">
      <c r="A59" s="100" t="s">
        <v>137</v>
      </c>
      <c r="B59" s="2" t="s">
        <v>32</v>
      </c>
      <c r="C59" s="80">
        <v>230.06125</v>
      </c>
      <c r="D59" s="80" t="s">
        <v>51</v>
      </c>
      <c r="E59" s="77">
        <f>E58</f>
        <v>31292.390000000003</v>
      </c>
      <c r="F59" s="98">
        <f>E59*C59</f>
        <v>7199166.3588875011</v>
      </c>
    </row>
    <row r="60" spans="1:6" x14ac:dyDescent="0.25">
      <c r="A60" s="4">
        <v>10</v>
      </c>
      <c r="B60" s="2"/>
      <c r="C60" s="2"/>
      <c r="D60" s="2"/>
      <c r="E60" s="77"/>
      <c r="F60" s="98"/>
    </row>
    <row r="61" spans="1:6" x14ac:dyDescent="0.25">
      <c r="A61" s="252" t="s">
        <v>134</v>
      </c>
      <c r="B61" s="2" t="str">
        <f>B56</f>
        <v>Kolom</v>
      </c>
      <c r="C61" s="80">
        <f>C56</f>
        <v>938.11872000000005</v>
      </c>
      <c r="D61" s="2" t="s">
        <v>51</v>
      </c>
      <c r="E61" s="77">
        <f>E56</f>
        <v>31292.390000000003</v>
      </c>
      <c r="F61" s="98">
        <f>F56</f>
        <v>29355976.852540806</v>
      </c>
    </row>
    <row r="62" spans="1:6" x14ac:dyDescent="0.25">
      <c r="A62" s="252" t="s">
        <v>135</v>
      </c>
      <c r="B62" s="2" t="str">
        <f t="shared" ref="B62:C64" si="1">B57</f>
        <v>Balok</v>
      </c>
      <c r="C62" s="80">
        <f t="shared" si="1"/>
        <v>5580.06</v>
      </c>
      <c r="D62" s="2" t="s">
        <v>51</v>
      </c>
      <c r="E62" s="77">
        <f t="shared" ref="E62:F64" si="2">E57</f>
        <v>31292.390000000003</v>
      </c>
      <c r="F62" s="98">
        <f t="shared" si="2"/>
        <v>174613413.74340004</v>
      </c>
    </row>
    <row r="63" spans="1:6" x14ac:dyDescent="0.25">
      <c r="A63" s="252" t="s">
        <v>136</v>
      </c>
      <c r="B63" s="2" t="str">
        <f t="shared" si="1"/>
        <v>Pelat lantai</v>
      </c>
      <c r="C63" s="80">
        <f t="shared" si="1"/>
        <v>64.152000000000001</v>
      </c>
      <c r="D63" s="2" t="s">
        <v>51</v>
      </c>
      <c r="E63" s="77">
        <f t="shared" si="2"/>
        <v>31292.390000000003</v>
      </c>
      <c r="F63" s="98">
        <f t="shared" si="2"/>
        <v>2007469.4032800002</v>
      </c>
    </row>
    <row r="64" spans="1:6" x14ac:dyDescent="0.25">
      <c r="A64" s="252" t="s">
        <v>137</v>
      </c>
      <c r="B64" s="2" t="str">
        <f t="shared" si="1"/>
        <v>Tangga</v>
      </c>
      <c r="C64" s="80">
        <f t="shared" si="1"/>
        <v>230.06125</v>
      </c>
      <c r="D64" s="2" t="s">
        <v>51</v>
      </c>
      <c r="E64" s="77">
        <f t="shared" si="2"/>
        <v>31292.390000000003</v>
      </c>
      <c r="F64" s="98">
        <f t="shared" si="2"/>
        <v>7199166.3588875011</v>
      </c>
    </row>
    <row r="65" spans="1:6" x14ac:dyDescent="0.25">
      <c r="A65" s="101"/>
      <c r="B65" s="2"/>
      <c r="C65" s="80"/>
      <c r="D65" s="80"/>
      <c r="E65" s="77"/>
      <c r="F65" s="98"/>
    </row>
    <row r="66" spans="1:6" x14ac:dyDescent="0.25">
      <c r="A66" s="100"/>
      <c r="B66" s="2"/>
      <c r="C66" s="80"/>
      <c r="D66" s="80"/>
      <c r="E66" s="77"/>
      <c r="F66" s="98"/>
    </row>
    <row r="67" spans="1:6" x14ac:dyDescent="0.25">
      <c r="A67" s="4"/>
      <c r="B67" s="2"/>
      <c r="C67" s="80"/>
      <c r="D67" s="80"/>
      <c r="E67" s="81" t="s">
        <v>67</v>
      </c>
      <c r="F67" s="99">
        <f>SUM(F23:F64)</f>
        <v>2145719493.9722047</v>
      </c>
    </row>
    <row r="68" spans="1:6" x14ac:dyDescent="0.25">
      <c r="A68" s="95" t="s">
        <v>324</v>
      </c>
      <c r="B68" s="78" t="str">
        <f>Volume!B61</f>
        <v>PEKERJAAN BETON</v>
      </c>
      <c r="C68" s="89"/>
      <c r="D68" s="89"/>
      <c r="E68" s="79"/>
      <c r="F68" s="96"/>
    </row>
    <row r="69" spans="1:6" x14ac:dyDescent="0.25">
      <c r="A69" s="97">
        <v>1</v>
      </c>
      <c r="B69" s="2" t="str">
        <f>Volume!B63</f>
        <v>Lantai kerja</v>
      </c>
      <c r="C69" s="80">
        <f>Volume!F67</f>
        <v>53.460000000000008</v>
      </c>
      <c r="D69" s="80" t="s">
        <v>20</v>
      </c>
      <c r="E69" s="77">
        <f>'Analisa Harga Satuan'!H164</f>
        <v>1227971.8648809525</v>
      </c>
      <c r="F69" s="98">
        <f>E69*C69</f>
        <v>65647375.896535732</v>
      </c>
    </row>
    <row r="70" spans="1:6" x14ac:dyDescent="0.25">
      <c r="A70" s="97">
        <v>2</v>
      </c>
      <c r="B70" s="2" t="str">
        <f>Volume!B69</f>
        <v>Pile Cap</v>
      </c>
      <c r="C70" s="80">
        <f>Volume!F73</f>
        <v>15.245999999999999</v>
      </c>
      <c r="D70" s="80" t="s">
        <v>20</v>
      </c>
      <c r="E70" s="77">
        <f>'Analisa Harga Satuan'!H201</f>
        <v>2059968.7945238096</v>
      </c>
      <c r="F70" s="98">
        <f t="shared" ref="F70:F106" si="3">E70*C70</f>
        <v>31406284.241309997</v>
      </c>
    </row>
    <row r="71" spans="1:6" x14ac:dyDescent="0.25">
      <c r="A71" s="97">
        <v>3</v>
      </c>
      <c r="B71" s="2" t="str">
        <f>Volume!B75</f>
        <v>Sloof</v>
      </c>
      <c r="C71" s="80">
        <f>Volume!F79</f>
        <v>37.935000000000002</v>
      </c>
      <c r="D71" s="80" t="s">
        <v>20</v>
      </c>
      <c r="E71" s="77">
        <f>E69</f>
        <v>1227971.8648809525</v>
      </c>
      <c r="F71" s="98">
        <f t="shared" si="3"/>
        <v>46583112.694258936</v>
      </c>
    </row>
    <row r="72" spans="1:6" x14ac:dyDescent="0.25">
      <c r="A72" s="97">
        <v>4</v>
      </c>
      <c r="B72" s="2" t="s">
        <v>333</v>
      </c>
      <c r="C72" s="80"/>
      <c r="D72" s="80"/>
      <c r="E72" s="77"/>
      <c r="F72" s="98"/>
    </row>
    <row r="73" spans="1:6" x14ac:dyDescent="0.25">
      <c r="A73" s="100" t="s">
        <v>134</v>
      </c>
      <c r="B73" s="2" t="s">
        <v>28</v>
      </c>
      <c r="C73" s="80">
        <f>Volume!F84</f>
        <v>17.920000000000002</v>
      </c>
      <c r="D73" s="80" t="s">
        <v>20</v>
      </c>
      <c r="E73" s="77">
        <f>E70</f>
        <v>2059968.7945238096</v>
      </c>
      <c r="F73" s="98">
        <f t="shared" si="3"/>
        <v>36914640.797866672</v>
      </c>
    </row>
    <row r="74" spans="1:6" x14ac:dyDescent="0.25">
      <c r="A74" s="100" t="s">
        <v>135</v>
      </c>
      <c r="B74" s="2" t="s">
        <v>29</v>
      </c>
      <c r="C74" s="80">
        <f>Volume!F91+Volume!F96+Volume!F101+Volume!F106</f>
        <v>45.483750000000008</v>
      </c>
      <c r="D74" s="80" t="s">
        <v>20</v>
      </c>
      <c r="E74" s="77">
        <f>E73</f>
        <v>2059968.7945238096</v>
      </c>
      <c r="F74" s="98">
        <f t="shared" si="3"/>
        <v>93695105.657922342</v>
      </c>
    </row>
    <row r="75" spans="1:6" x14ac:dyDescent="0.25">
      <c r="A75" s="100" t="s">
        <v>136</v>
      </c>
      <c r="B75" s="2" t="s">
        <v>326</v>
      </c>
      <c r="C75" s="80">
        <f>Volume!D134</f>
        <v>64.152000000000001</v>
      </c>
      <c r="D75" s="80" t="s">
        <v>20</v>
      </c>
      <c r="E75" s="77">
        <f>E74</f>
        <v>2059968.7945238096</v>
      </c>
      <c r="F75" s="98">
        <f t="shared" si="3"/>
        <v>132151118.10629143</v>
      </c>
    </row>
    <row r="76" spans="1:6" x14ac:dyDescent="0.25">
      <c r="A76" s="100" t="s">
        <v>137</v>
      </c>
      <c r="B76" s="2" t="s">
        <v>32</v>
      </c>
      <c r="C76" s="80">
        <f>Volume!F112+Volume!F119+Volume!F125+Volume!F131</f>
        <v>453.90000000000003</v>
      </c>
      <c r="D76" s="80" t="s">
        <v>20</v>
      </c>
      <c r="E76" s="77">
        <f>E75</f>
        <v>2059968.7945238096</v>
      </c>
      <c r="F76" s="98">
        <f t="shared" si="3"/>
        <v>935019835.83435726</v>
      </c>
    </row>
    <row r="77" spans="1:6" x14ac:dyDescent="0.25">
      <c r="A77" s="101">
        <v>5</v>
      </c>
      <c r="B77" s="2" t="s">
        <v>327</v>
      </c>
      <c r="C77" s="80"/>
      <c r="D77" s="80"/>
      <c r="E77" s="77"/>
      <c r="F77" s="98"/>
    </row>
    <row r="78" spans="1:6" x14ac:dyDescent="0.25">
      <c r="A78" s="100" t="s">
        <v>134</v>
      </c>
      <c r="B78" s="2" t="s">
        <v>28</v>
      </c>
      <c r="C78" s="80">
        <v>17.920000000000002</v>
      </c>
      <c r="D78" s="80" t="s">
        <v>20</v>
      </c>
      <c r="E78" s="77">
        <f>E75</f>
        <v>2059968.7945238096</v>
      </c>
      <c r="F78" s="98">
        <f t="shared" si="3"/>
        <v>36914640.797866672</v>
      </c>
    </row>
    <row r="79" spans="1:6" x14ac:dyDescent="0.25">
      <c r="A79" s="100" t="s">
        <v>135</v>
      </c>
      <c r="B79" s="2" t="s">
        <v>29</v>
      </c>
      <c r="C79" s="80">
        <v>45.483750000000001</v>
      </c>
      <c r="D79" s="80" t="s">
        <v>20</v>
      </c>
      <c r="E79" s="77">
        <f>E78</f>
        <v>2059968.7945238096</v>
      </c>
      <c r="F79" s="98">
        <f t="shared" si="3"/>
        <v>93695105.657922328</v>
      </c>
    </row>
    <row r="80" spans="1:6" x14ac:dyDescent="0.25">
      <c r="A80" s="100" t="s">
        <v>136</v>
      </c>
      <c r="B80" s="2" t="s">
        <v>326</v>
      </c>
      <c r="C80" s="80">
        <v>64.152000000000001</v>
      </c>
      <c r="D80" s="80" t="s">
        <v>20</v>
      </c>
      <c r="E80" s="77">
        <f>E79</f>
        <v>2059968.7945238096</v>
      </c>
      <c r="F80" s="98">
        <f t="shared" si="3"/>
        <v>132151118.10629143</v>
      </c>
    </row>
    <row r="81" spans="1:6" x14ac:dyDescent="0.25">
      <c r="A81" s="100" t="s">
        <v>137</v>
      </c>
      <c r="B81" s="2" t="s">
        <v>32</v>
      </c>
      <c r="C81" s="80">
        <v>453.9</v>
      </c>
      <c r="D81" s="80" t="s">
        <v>20</v>
      </c>
      <c r="E81" s="77">
        <f>E80</f>
        <v>2059968.7945238096</v>
      </c>
      <c r="F81" s="98">
        <f t="shared" si="3"/>
        <v>935019835.83435714</v>
      </c>
    </row>
    <row r="82" spans="1:6" x14ac:dyDescent="0.25">
      <c r="A82" s="101">
        <v>6</v>
      </c>
      <c r="B82" s="2" t="s">
        <v>328</v>
      </c>
      <c r="C82" s="80"/>
      <c r="D82" s="80"/>
      <c r="E82" s="77"/>
      <c r="F82" s="98"/>
    </row>
    <row r="83" spans="1:6" x14ac:dyDescent="0.25">
      <c r="A83" s="100" t="s">
        <v>134</v>
      </c>
      <c r="B83" s="2" t="s">
        <v>28</v>
      </c>
      <c r="C83" s="80">
        <v>17.920000000000002</v>
      </c>
      <c r="D83" s="80" t="s">
        <v>20</v>
      </c>
      <c r="E83" s="77">
        <f>E80</f>
        <v>2059968.7945238096</v>
      </c>
      <c r="F83" s="98">
        <f t="shared" si="3"/>
        <v>36914640.797866672</v>
      </c>
    </row>
    <row r="84" spans="1:6" x14ac:dyDescent="0.25">
      <c r="A84" s="100" t="s">
        <v>135</v>
      </c>
      <c r="B84" s="2" t="s">
        <v>29</v>
      </c>
      <c r="C84" s="80">
        <v>45.483750000000001</v>
      </c>
      <c r="D84" s="80" t="s">
        <v>20</v>
      </c>
      <c r="E84" s="77">
        <f>E83</f>
        <v>2059968.7945238096</v>
      </c>
      <c r="F84" s="98">
        <f t="shared" si="3"/>
        <v>93695105.657922328</v>
      </c>
    </row>
    <row r="85" spans="1:6" x14ac:dyDescent="0.25">
      <c r="A85" s="100" t="s">
        <v>136</v>
      </c>
      <c r="B85" s="2" t="s">
        <v>326</v>
      </c>
      <c r="C85" s="80">
        <v>64.152000000000001</v>
      </c>
      <c r="D85" s="80" t="s">
        <v>20</v>
      </c>
      <c r="E85" s="77">
        <f>E84</f>
        <v>2059968.7945238096</v>
      </c>
      <c r="F85" s="98">
        <f t="shared" si="3"/>
        <v>132151118.10629143</v>
      </c>
    </row>
    <row r="86" spans="1:6" x14ac:dyDescent="0.25">
      <c r="A86" s="100" t="s">
        <v>137</v>
      </c>
      <c r="B86" s="2" t="s">
        <v>32</v>
      </c>
      <c r="C86" s="80">
        <v>453.9</v>
      </c>
      <c r="D86" s="80" t="s">
        <v>20</v>
      </c>
      <c r="E86" s="77">
        <f>E85</f>
        <v>2059968.7945238096</v>
      </c>
      <c r="F86" s="98">
        <f t="shared" si="3"/>
        <v>935019835.83435714</v>
      </c>
    </row>
    <row r="87" spans="1:6" x14ac:dyDescent="0.25">
      <c r="A87" s="101">
        <v>7</v>
      </c>
      <c r="B87" s="2" t="s">
        <v>329</v>
      </c>
      <c r="C87" s="80"/>
      <c r="D87" s="80"/>
      <c r="E87" s="77"/>
      <c r="F87" s="98"/>
    </row>
    <row r="88" spans="1:6" x14ac:dyDescent="0.25">
      <c r="A88" s="100" t="s">
        <v>134</v>
      </c>
      <c r="B88" s="2" t="s">
        <v>28</v>
      </c>
      <c r="C88" s="80">
        <v>17.920000000000002</v>
      </c>
      <c r="D88" s="80" t="s">
        <v>20</v>
      </c>
      <c r="E88" s="77">
        <f>E85</f>
        <v>2059968.7945238096</v>
      </c>
      <c r="F88" s="98">
        <f t="shared" si="3"/>
        <v>36914640.797866672</v>
      </c>
    </row>
    <row r="89" spans="1:6" x14ac:dyDescent="0.25">
      <c r="A89" s="100" t="s">
        <v>135</v>
      </c>
      <c r="B89" s="2" t="s">
        <v>29</v>
      </c>
      <c r="C89" s="80">
        <v>45.483750000000001</v>
      </c>
      <c r="D89" s="80" t="s">
        <v>20</v>
      </c>
      <c r="E89" s="77">
        <f>E88</f>
        <v>2059968.7945238096</v>
      </c>
      <c r="F89" s="98">
        <f t="shared" si="3"/>
        <v>93695105.657922328</v>
      </c>
    </row>
    <row r="90" spans="1:6" x14ac:dyDescent="0.25">
      <c r="A90" s="100" t="s">
        <v>136</v>
      </c>
      <c r="B90" s="2" t="s">
        <v>326</v>
      </c>
      <c r="C90" s="80">
        <v>64.152000000000001</v>
      </c>
      <c r="D90" s="80" t="s">
        <v>20</v>
      </c>
      <c r="E90" s="77">
        <f>E89</f>
        <v>2059968.7945238096</v>
      </c>
      <c r="F90" s="98">
        <f t="shared" si="3"/>
        <v>132151118.10629143</v>
      </c>
    </row>
    <row r="91" spans="1:6" x14ac:dyDescent="0.25">
      <c r="A91" s="100" t="s">
        <v>137</v>
      </c>
      <c r="B91" s="2" t="s">
        <v>32</v>
      </c>
      <c r="C91" s="80">
        <v>453.9</v>
      </c>
      <c r="D91" s="80" t="s">
        <v>20</v>
      </c>
      <c r="E91" s="77">
        <f>E90</f>
        <v>2059968.7945238096</v>
      </c>
      <c r="F91" s="98">
        <f t="shared" si="3"/>
        <v>935019835.83435714</v>
      </c>
    </row>
    <row r="92" spans="1:6" x14ac:dyDescent="0.25">
      <c r="A92" s="101">
        <v>8</v>
      </c>
      <c r="B92" s="2" t="s">
        <v>330</v>
      </c>
      <c r="C92" s="80"/>
      <c r="D92" s="80"/>
      <c r="E92" s="77"/>
      <c r="F92" s="98"/>
    </row>
    <row r="93" spans="1:6" x14ac:dyDescent="0.25">
      <c r="A93" s="100" t="s">
        <v>134</v>
      </c>
      <c r="B93" s="2" t="s">
        <v>28</v>
      </c>
      <c r="C93" s="80">
        <v>17.920000000000002</v>
      </c>
      <c r="D93" s="80" t="s">
        <v>20</v>
      </c>
      <c r="E93" s="77">
        <f>E90</f>
        <v>2059968.7945238096</v>
      </c>
      <c r="F93" s="98">
        <f t="shared" si="3"/>
        <v>36914640.797866672</v>
      </c>
    </row>
    <row r="94" spans="1:6" x14ac:dyDescent="0.25">
      <c r="A94" s="100" t="s">
        <v>135</v>
      </c>
      <c r="B94" s="2" t="s">
        <v>29</v>
      </c>
      <c r="C94" s="80">
        <v>45.483750000000001</v>
      </c>
      <c r="D94" s="80" t="s">
        <v>20</v>
      </c>
      <c r="E94" s="77">
        <f>E93</f>
        <v>2059968.7945238096</v>
      </c>
      <c r="F94" s="98">
        <f t="shared" si="3"/>
        <v>93695105.657922328</v>
      </c>
    </row>
    <row r="95" spans="1:6" x14ac:dyDescent="0.25">
      <c r="A95" s="100" t="s">
        <v>136</v>
      </c>
      <c r="B95" s="2" t="s">
        <v>326</v>
      </c>
      <c r="C95" s="80">
        <v>64.152000000000001</v>
      </c>
      <c r="D95" s="80" t="s">
        <v>20</v>
      </c>
      <c r="E95" s="77">
        <f>E94</f>
        <v>2059968.7945238096</v>
      </c>
      <c r="F95" s="98">
        <f t="shared" si="3"/>
        <v>132151118.10629143</v>
      </c>
    </row>
    <row r="96" spans="1:6" x14ac:dyDescent="0.25">
      <c r="A96" s="100" t="s">
        <v>137</v>
      </c>
      <c r="B96" s="2" t="s">
        <v>32</v>
      </c>
      <c r="C96" s="80">
        <v>453.9</v>
      </c>
      <c r="D96" s="80" t="s">
        <v>20</v>
      </c>
      <c r="E96" s="77">
        <f>E95</f>
        <v>2059968.7945238096</v>
      </c>
      <c r="F96" s="98">
        <f t="shared" si="3"/>
        <v>935019835.83435714</v>
      </c>
    </row>
    <row r="97" spans="1:6" x14ac:dyDescent="0.25">
      <c r="A97" s="101">
        <v>9</v>
      </c>
      <c r="B97" s="2" t="s">
        <v>331</v>
      </c>
      <c r="C97" s="80"/>
      <c r="D97" s="80"/>
      <c r="E97" s="77"/>
      <c r="F97" s="98"/>
    </row>
    <row r="98" spans="1:6" x14ac:dyDescent="0.25">
      <c r="A98" s="100" t="s">
        <v>134</v>
      </c>
      <c r="B98" s="2" t="s">
        <v>28</v>
      </c>
      <c r="C98" s="80">
        <v>17.920000000000002</v>
      </c>
      <c r="D98" s="80" t="s">
        <v>20</v>
      </c>
      <c r="E98" s="77">
        <f>E95</f>
        <v>2059968.7945238096</v>
      </c>
      <c r="F98" s="98">
        <f t="shared" si="3"/>
        <v>36914640.797866672</v>
      </c>
    </row>
    <row r="99" spans="1:6" x14ac:dyDescent="0.25">
      <c r="A99" s="100" t="s">
        <v>135</v>
      </c>
      <c r="B99" s="2" t="s">
        <v>29</v>
      </c>
      <c r="C99" s="80">
        <v>45.483750000000001</v>
      </c>
      <c r="D99" s="80" t="s">
        <v>20</v>
      </c>
      <c r="E99" s="77">
        <f>E98</f>
        <v>2059968.7945238096</v>
      </c>
      <c r="F99" s="98">
        <f t="shared" si="3"/>
        <v>93695105.657922328</v>
      </c>
    </row>
    <row r="100" spans="1:6" x14ac:dyDescent="0.25">
      <c r="A100" s="100" t="s">
        <v>136</v>
      </c>
      <c r="B100" s="2" t="s">
        <v>326</v>
      </c>
      <c r="C100" s="80">
        <v>64.152000000000001</v>
      </c>
      <c r="D100" s="80" t="s">
        <v>20</v>
      </c>
      <c r="E100" s="77">
        <f>E99</f>
        <v>2059968.7945238096</v>
      </c>
      <c r="F100" s="98">
        <f t="shared" si="3"/>
        <v>132151118.10629143</v>
      </c>
    </row>
    <row r="101" spans="1:6" x14ac:dyDescent="0.25">
      <c r="A101" s="100" t="s">
        <v>137</v>
      </c>
      <c r="B101" s="2" t="s">
        <v>32</v>
      </c>
      <c r="C101" s="80">
        <v>453.9</v>
      </c>
      <c r="D101" s="80" t="s">
        <v>20</v>
      </c>
      <c r="E101" s="77">
        <f>E100</f>
        <v>2059968.7945238096</v>
      </c>
      <c r="F101" s="98">
        <f t="shared" si="3"/>
        <v>935019835.83435714</v>
      </c>
    </row>
    <row r="102" spans="1:6" x14ac:dyDescent="0.25">
      <c r="A102" s="101">
        <v>10</v>
      </c>
      <c r="B102" s="2" t="s">
        <v>332</v>
      </c>
      <c r="C102" s="80"/>
      <c r="D102" s="80"/>
      <c r="E102" s="77"/>
      <c r="F102" s="98"/>
    </row>
    <row r="103" spans="1:6" x14ac:dyDescent="0.25">
      <c r="A103" s="100" t="s">
        <v>134</v>
      </c>
      <c r="B103" s="2" t="s">
        <v>28</v>
      </c>
      <c r="C103" s="80">
        <v>17.920000000000002</v>
      </c>
      <c r="D103" s="80" t="s">
        <v>20</v>
      </c>
      <c r="E103" s="77">
        <f>E100</f>
        <v>2059968.7945238096</v>
      </c>
      <c r="F103" s="98">
        <f t="shared" si="3"/>
        <v>36914640.797866672</v>
      </c>
    </row>
    <row r="104" spans="1:6" x14ac:dyDescent="0.25">
      <c r="A104" s="100" t="s">
        <v>135</v>
      </c>
      <c r="B104" s="2" t="s">
        <v>29</v>
      </c>
      <c r="C104" s="80">
        <v>45.483750000000001</v>
      </c>
      <c r="D104" s="80" t="s">
        <v>20</v>
      </c>
      <c r="E104" s="77">
        <f>E103</f>
        <v>2059968.7945238096</v>
      </c>
      <c r="F104" s="98">
        <f t="shared" si="3"/>
        <v>93695105.657922328</v>
      </c>
    </row>
    <row r="105" spans="1:6" x14ac:dyDescent="0.25">
      <c r="A105" s="100" t="s">
        <v>136</v>
      </c>
      <c r="B105" s="2" t="s">
        <v>326</v>
      </c>
      <c r="C105" s="80">
        <v>64.152000000000001</v>
      </c>
      <c r="D105" s="80" t="s">
        <v>20</v>
      </c>
      <c r="E105" s="77">
        <f>E104</f>
        <v>2059968.7945238096</v>
      </c>
      <c r="F105" s="98">
        <f t="shared" si="3"/>
        <v>132151118.10629143</v>
      </c>
    </row>
    <row r="106" spans="1:6" x14ac:dyDescent="0.25">
      <c r="A106" s="100" t="s">
        <v>137</v>
      </c>
      <c r="B106" s="2" t="s">
        <v>32</v>
      </c>
      <c r="C106" s="80">
        <v>453.9</v>
      </c>
      <c r="D106" s="80" t="s">
        <v>20</v>
      </c>
      <c r="E106" s="77">
        <f>E105</f>
        <v>2059968.7945238096</v>
      </c>
      <c r="F106" s="98">
        <f t="shared" si="3"/>
        <v>935019835.83435714</v>
      </c>
    </row>
    <row r="107" spans="1:6" x14ac:dyDescent="0.25">
      <c r="A107" s="97">
        <v>11</v>
      </c>
      <c r="B107" s="2" t="s">
        <v>411</v>
      </c>
      <c r="C107" s="80"/>
      <c r="D107" s="80"/>
      <c r="E107" s="77"/>
      <c r="F107" s="98"/>
    </row>
    <row r="108" spans="1:6" x14ac:dyDescent="0.25">
      <c r="A108" s="100" t="s">
        <v>134</v>
      </c>
      <c r="B108" s="2" t="str">
        <f>B103</f>
        <v>Kolom</v>
      </c>
      <c r="C108" s="80">
        <f>C103</f>
        <v>17.920000000000002</v>
      </c>
      <c r="D108" s="80" t="s">
        <v>20</v>
      </c>
      <c r="E108" s="77">
        <f>E103</f>
        <v>2059968.7945238096</v>
      </c>
      <c r="F108" s="98">
        <f>F103</f>
        <v>36914640.797866672</v>
      </c>
    </row>
    <row r="109" spans="1:6" x14ac:dyDescent="0.25">
      <c r="A109" s="100" t="s">
        <v>135</v>
      </c>
      <c r="B109" s="2" t="str">
        <f t="shared" ref="B109:C111" si="4">B104</f>
        <v>Balok</v>
      </c>
      <c r="C109" s="80">
        <f t="shared" si="4"/>
        <v>45.483750000000001</v>
      </c>
      <c r="D109" s="80" t="s">
        <v>20</v>
      </c>
      <c r="E109" s="77">
        <f t="shared" ref="E109:F111" si="5">E104</f>
        <v>2059968.7945238096</v>
      </c>
      <c r="F109" s="98">
        <f t="shared" si="5"/>
        <v>93695105.657922328</v>
      </c>
    </row>
    <row r="110" spans="1:6" x14ac:dyDescent="0.25">
      <c r="A110" s="100" t="s">
        <v>136</v>
      </c>
      <c r="B110" s="2" t="str">
        <f t="shared" si="4"/>
        <v>Pelat lantai</v>
      </c>
      <c r="C110" s="80">
        <f t="shared" si="4"/>
        <v>64.152000000000001</v>
      </c>
      <c r="D110" s="80" t="s">
        <v>20</v>
      </c>
      <c r="E110" s="77">
        <f t="shared" si="5"/>
        <v>2059968.7945238096</v>
      </c>
      <c r="F110" s="98">
        <f t="shared" si="5"/>
        <v>132151118.10629143</v>
      </c>
    </row>
    <row r="111" spans="1:6" x14ac:dyDescent="0.25">
      <c r="A111" s="100" t="s">
        <v>137</v>
      </c>
      <c r="B111" s="2" t="str">
        <f t="shared" si="4"/>
        <v>Tangga</v>
      </c>
      <c r="C111" s="80">
        <f t="shared" si="4"/>
        <v>453.9</v>
      </c>
      <c r="D111" s="80" t="s">
        <v>20</v>
      </c>
      <c r="E111" s="77">
        <f t="shared" si="5"/>
        <v>2059968.7945238096</v>
      </c>
      <c r="F111" s="98">
        <f t="shared" si="5"/>
        <v>935019835.83435714</v>
      </c>
    </row>
    <row r="112" spans="1:6" x14ac:dyDescent="0.25">
      <c r="A112" s="101"/>
      <c r="B112" s="2"/>
      <c r="C112" s="80"/>
      <c r="D112" s="80"/>
      <c r="E112" s="77"/>
      <c r="F112" s="98"/>
    </row>
    <row r="113" spans="1:8" x14ac:dyDescent="0.25">
      <c r="A113" s="100"/>
      <c r="B113" s="2"/>
      <c r="C113" s="80"/>
      <c r="D113" s="80"/>
      <c r="E113" s="77"/>
      <c r="F113" s="98"/>
    </row>
    <row r="114" spans="1:8" x14ac:dyDescent="0.25">
      <c r="A114" s="100"/>
      <c r="B114" s="2"/>
      <c r="C114" s="80"/>
      <c r="D114" s="80"/>
      <c r="E114" s="81" t="s">
        <v>67</v>
      </c>
      <c r="F114" s="99">
        <f>SUM(F69:F111)</f>
        <v>9725882376.0036068</v>
      </c>
    </row>
    <row r="115" spans="1:8" x14ac:dyDescent="0.25">
      <c r="A115" s="102" t="s">
        <v>334</v>
      </c>
      <c r="B115" s="78" t="s">
        <v>85</v>
      </c>
      <c r="C115" s="89"/>
      <c r="D115" s="89"/>
      <c r="E115" s="79"/>
      <c r="F115" s="96"/>
    </row>
    <row r="116" spans="1:8" x14ac:dyDescent="0.25">
      <c r="A116" s="97">
        <v>1</v>
      </c>
      <c r="B116" s="2" t="s">
        <v>26</v>
      </c>
      <c r="C116" s="80">
        <f>Volume!F333</f>
        <v>15.93</v>
      </c>
      <c r="D116" s="80" t="s">
        <v>12</v>
      </c>
      <c r="E116" s="77">
        <f>'Analisa Harga Satuan'!H347</f>
        <v>417612.1</v>
      </c>
      <c r="F116" s="98">
        <f>E116*C116</f>
        <v>6652560.7529999996</v>
      </c>
    </row>
    <row r="117" spans="1:8" x14ac:dyDescent="0.25">
      <c r="A117" s="97">
        <v>2</v>
      </c>
      <c r="B117" s="2" t="s">
        <v>23</v>
      </c>
      <c r="C117" s="80">
        <f>Volume!F265</f>
        <v>147.84</v>
      </c>
      <c r="D117" s="80" t="s">
        <v>12</v>
      </c>
      <c r="E117" s="77">
        <f>'Analisa Harga Satuan'!H283</f>
        <v>150922.5</v>
      </c>
      <c r="F117" s="98">
        <f t="shared" ref="F117:F153" si="6">E117*C117</f>
        <v>22312382.400000002</v>
      </c>
      <c r="H117">
        <v>342305</v>
      </c>
    </row>
    <row r="118" spans="1:8" x14ac:dyDescent="0.25">
      <c r="A118" s="97">
        <v>3</v>
      </c>
      <c r="B118" s="2" t="s">
        <v>27</v>
      </c>
      <c r="C118" s="80">
        <f>Volume!F272</f>
        <v>328.77</v>
      </c>
      <c r="D118" s="80" t="s">
        <v>12</v>
      </c>
      <c r="E118" s="77">
        <f>E117</f>
        <v>150922.5</v>
      </c>
      <c r="F118" s="98">
        <f t="shared" si="6"/>
        <v>49618790.324999996</v>
      </c>
      <c r="H118">
        <v>150923</v>
      </c>
    </row>
    <row r="119" spans="1:8" x14ac:dyDescent="0.25">
      <c r="A119" s="97">
        <v>4</v>
      </c>
      <c r="B119" s="2" t="s">
        <v>333</v>
      </c>
      <c r="C119" s="80"/>
      <c r="D119" s="80"/>
      <c r="E119" s="77"/>
      <c r="F119" s="98"/>
      <c r="H119">
        <v>150923</v>
      </c>
    </row>
    <row r="120" spans="1:8" x14ac:dyDescent="0.25">
      <c r="A120" s="100" t="s">
        <v>134</v>
      </c>
      <c r="B120" s="2" t="s">
        <v>28</v>
      </c>
      <c r="C120" s="80">
        <f>Volume!F279</f>
        <v>179.20000000000002</v>
      </c>
      <c r="D120" s="80" t="s">
        <v>12</v>
      </c>
      <c r="E120" s="77">
        <f>'Analisa Harga Satuan'!H307</f>
        <v>333432.09999999998</v>
      </c>
      <c r="F120" s="98">
        <f t="shared" si="6"/>
        <v>59751032.32</v>
      </c>
    </row>
    <row r="121" spans="1:8" x14ac:dyDescent="0.25">
      <c r="A121" s="100" t="s">
        <v>135</v>
      </c>
      <c r="B121" s="2" t="s">
        <v>29</v>
      </c>
      <c r="C121" s="80">
        <f>Volume!F287+Volume!F293+Volume!F299+Volume!F305</f>
        <v>434.90249999999997</v>
      </c>
      <c r="D121" s="80" t="s">
        <v>12</v>
      </c>
      <c r="E121" s="77">
        <f>'Analisa Harga Satuan'!H327</f>
        <v>340797.85</v>
      </c>
      <c r="F121" s="98">
        <f t="shared" si="6"/>
        <v>148213836.95962498</v>
      </c>
      <c r="H121">
        <v>273305</v>
      </c>
    </row>
    <row r="122" spans="1:8" x14ac:dyDescent="0.25">
      <c r="A122" s="100" t="s">
        <v>136</v>
      </c>
      <c r="B122" s="2" t="s">
        <v>326</v>
      </c>
      <c r="C122" s="80">
        <f>C116</f>
        <v>15.93</v>
      </c>
      <c r="D122" s="80" t="s">
        <v>12</v>
      </c>
      <c r="E122" s="77">
        <f>E116</f>
        <v>417612.1</v>
      </c>
      <c r="F122" s="98">
        <f t="shared" si="6"/>
        <v>6652560.7529999996</v>
      </c>
      <c r="H122">
        <v>279343</v>
      </c>
    </row>
    <row r="123" spans="1:8" x14ac:dyDescent="0.25">
      <c r="A123" s="100" t="s">
        <v>137</v>
      </c>
      <c r="B123" s="2" t="s">
        <v>32</v>
      </c>
      <c r="C123" s="80">
        <f>Volume!F312+Volume!F319+Volume!F325</f>
        <v>14.700000000000001</v>
      </c>
      <c r="D123" s="80" t="s">
        <v>12</v>
      </c>
      <c r="E123" s="77">
        <f>'Analisa Harga Satuan'!H367</f>
        <v>308178.09999999998</v>
      </c>
      <c r="F123" s="98">
        <f t="shared" si="6"/>
        <v>4530218.07</v>
      </c>
      <c r="H123">
        <v>342305</v>
      </c>
    </row>
    <row r="124" spans="1:8" x14ac:dyDescent="0.25">
      <c r="A124" s="101">
        <v>5</v>
      </c>
      <c r="B124" s="2" t="s">
        <v>327</v>
      </c>
      <c r="C124" s="80"/>
      <c r="D124" s="80"/>
      <c r="E124" s="77"/>
      <c r="F124" s="98"/>
      <c r="H124">
        <v>252605</v>
      </c>
    </row>
    <row r="125" spans="1:8" x14ac:dyDescent="0.25">
      <c r="A125" s="100" t="s">
        <v>134</v>
      </c>
      <c r="B125" s="2" t="s">
        <v>28</v>
      </c>
      <c r="C125" s="80">
        <v>179.2</v>
      </c>
      <c r="D125" s="80" t="s">
        <v>12</v>
      </c>
      <c r="E125" s="77">
        <f>E120</f>
        <v>333432.09999999998</v>
      </c>
      <c r="F125" s="98">
        <f t="shared" si="6"/>
        <v>59751032.319999993</v>
      </c>
    </row>
    <row r="126" spans="1:8" x14ac:dyDescent="0.25">
      <c r="A126" s="100" t="s">
        <v>135</v>
      </c>
      <c r="B126" s="2" t="s">
        <v>29</v>
      </c>
      <c r="C126" s="80">
        <v>434.90249999999997</v>
      </c>
      <c r="D126" s="80" t="s">
        <v>12</v>
      </c>
      <c r="E126" s="77">
        <f>E121</f>
        <v>340797.85</v>
      </c>
      <c r="F126" s="98">
        <f t="shared" si="6"/>
        <v>148213836.95962498</v>
      </c>
    </row>
    <row r="127" spans="1:8" x14ac:dyDescent="0.25">
      <c r="A127" s="100" t="s">
        <v>136</v>
      </c>
      <c r="B127" s="2" t="s">
        <v>326</v>
      </c>
      <c r="C127" s="80">
        <v>15.93</v>
      </c>
      <c r="D127" s="80" t="s">
        <v>12</v>
      </c>
      <c r="E127" s="77">
        <f>E122</f>
        <v>417612.1</v>
      </c>
      <c r="F127" s="98">
        <f t="shared" si="6"/>
        <v>6652560.7529999996</v>
      </c>
    </row>
    <row r="128" spans="1:8" x14ac:dyDescent="0.25">
      <c r="A128" s="100" t="s">
        <v>137</v>
      </c>
      <c r="B128" s="2" t="s">
        <v>32</v>
      </c>
      <c r="C128" s="80">
        <v>14.7</v>
      </c>
      <c r="D128" s="80" t="s">
        <v>12</v>
      </c>
      <c r="E128" s="77">
        <f>E123</f>
        <v>308178.09999999998</v>
      </c>
      <c r="F128" s="98">
        <f t="shared" si="6"/>
        <v>4530218.0699999994</v>
      </c>
    </row>
    <row r="129" spans="1:6" x14ac:dyDescent="0.25">
      <c r="A129" s="101">
        <v>6</v>
      </c>
      <c r="B129" s="2" t="s">
        <v>328</v>
      </c>
      <c r="C129" s="80"/>
      <c r="D129" s="80"/>
      <c r="E129" s="77"/>
      <c r="F129" s="98"/>
    </row>
    <row r="130" spans="1:6" x14ac:dyDescent="0.25">
      <c r="A130" s="100" t="s">
        <v>134</v>
      </c>
      <c r="B130" s="2" t="s">
        <v>28</v>
      </c>
      <c r="C130" s="80">
        <v>179.2</v>
      </c>
      <c r="D130" s="80" t="s">
        <v>12</v>
      </c>
      <c r="E130" s="77">
        <f>E125</f>
        <v>333432.09999999998</v>
      </c>
      <c r="F130" s="98">
        <f t="shared" si="6"/>
        <v>59751032.319999993</v>
      </c>
    </row>
    <row r="131" spans="1:6" x14ac:dyDescent="0.25">
      <c r="A131" s="100" t="s">
        <v>135</v>
      </c>
      <c r="B131" s="2" t="s">
        <v>29</v>
      </c>
      <c r="C131" s="80">
        <v>434.90249999999997</v>
      </c>
      <c r="D131" s="80" t="s">
        <v>12</v>
      </c>
      <c r="E131" s="77">
        <f>E126</f>
        <v>340797.85</v>
      </c>
      <c r="F131" s="98">
        <f t="shared" si="6"/>
        <v>148213836.95962498</v>
      </c>
    </row>
    <row r="132" spans="1:6" x14ac:dyDescent="0.25">
      <c r="A132" s="100" t="s">
        <v>136</v>
      </c>
      <c r="B132" s="2" t="s">
        <v>326</v>
      </c>
      <c r="C132" s="80">
        <v>15.93</v>
      </c>
      <c r="D132" s="80" t="s">
        <v>12</v>
      </c>
      <c r="E132" s="77">
        <f>E127</f>
        <v>417612.1</v>
      </c>
      <c r="F132" s="98">
        <f t="shared" si="6"/>
        <v>6652560.7529999996</v>
      </c>
    </row>
    <row r="133" spans="1:6" x14ac:dyDescent="0.25">
      <c r="A133" s="100" t="s">
        <v>137</v>
      </c>
      <c r="B133" s="2" t="s">
        <v>32</v>
      </c>
      <c r="C133" s="80">
        <v>14.7</v>
      </c>
      <c r="D133" s="80" t="s">
        <v>12</v>
      </c>
      <c r="E133" s="77">
        <f>E128</f>
        <v>308178.09999999998</v>
      </c>
      <c r="F133" s="98">
        <f t="shared" si="6"/>
        <v>4530218.0699999994</v>
      </c>
    </row>
    <row r="134" spans="1:6" x14ac:dyDescent="0.25">
      <c r="A134" s="101">
        <v>7</v>
      </c>
      <c r="B134" s="2" t="s">
        <v>329</v>
      </c>
      <c r="C134" s="80"/>
      <c r="D134" s="80"/>
      <c r="E134" s="77"/>
      <c r="F134" s="98"/>
    </row>
    <row r="135" spans="1:6" x14ac:dyDescent="0.25">
      <c r="A135" s="100" t="s">
        <v>134</v>
      </c>
      <c r="B135" s="2" t="s">
        <v>28</v>
      </c>
      <c r="C135" s="80">
        <v>179.2</v>
      </c>
      <c r="D135" s="80" t="s">
        <v>12</v>
      </c>
      <c r="E135" s="77">
        <f>E130</f>
        <v>333432.09999999998</v>
      </c>
      <c r="F135" s="98">
        <f t="shared" si="6"/>
        <v>59751032.319999993</v>
      </c>
    </row>
    <row r="136" spans="1:6" x14ac:dyDescent="0.25">
      <c r="A136" s="100" t="s">
        <v>135</v>
      </c>
      <c r="B136" s="2" t="s">
        <v>29</v>
      </c>
      <c r="C136" s="80">
        <v>434.90249999999997</v>
      </c>
      <c r="D136" s="80" t="s">
        <v>12</v>
      </c>
      <c r="E136" s="77">
        <f>E131</f>
        <v>340797.85</v>
      </c>
      <c r="F136" s="98">
        <f t="shared" si="6"/>
        <v>148213836.95962498</v>
      </c>
    </row>
    <row r="137" spans="1:6" x14ac:dyDescent="0.25">
      <c r="A137" s="100" t="s">
        <v>136</v>
      </c>
      <c r="B137" s="2" t="s">
        <v>326</v>
      </c>
      <c r="C137" s="80">
        <v>15.93</v>
      </c>
      <c r="D137" s="80" t="s">
        <v>12</v>
      </c>
      <c r="E137" s="77">
        <f>E132</f>
        <v>417612.1</v>
      </c>
      <c r="F137" s="98">
        <f t="shared" si="6"/>
        <v>6652560.7529999996</v>
      </c>
    </row>
    <row r="138" spans="1:6" x14ac:dyDescent="0.25">
      <c r="A138" s="100" t="s">
        <v>137</v>
      </c>
      <c r="B138" s="2" t="s">
        <v>32</v>
      </c>
      <c r="C138" s="80">
        <v>14.7</v>
      </c>
      <c r="D138" s="80" t="s">
        <v>12</v>
      </c>
      <c r="E138" s="77">
        <f>E133</f>
        <v>308178.09999999998</v>
      </c>
      <c r="F138" s="98">
        <f t="shared" si="6"/>
        <v>4530218.0699999994</v>
      </c>
    </row>
    <row r="139" spans="1:6" x14ac:dyDescent="0.25">
      <c r="A139" s="101">
        <v>8</v>
      </c>
      <c r="B139" s="2" t="s">
        <v>330</v>
      </c>
      <c r="C139" s="80"/>
      <c r="D139" s="80"/>
      <c r="E139" s="77"/>
      <c r="F139" s="98"/>
    </row>
    <row r="140" spans="1:6" x14ac:dyDescent="0.25">
      <c r="A140" s="100" t="s">
        <v>134</v>
      </c>
      <c r="B140" s="2" t="s">
        <v>28</v>
      </c>
      <c r="C140" s="80">
        <v>179.2</v>
      </c>
      <c r="D140" s="80" t="s">
        <v>12</v>
      </c>
      <c r="E140" s="77">
        <f>E135</f>
        <v>333432.09999999998</v>
      </c>
      <c r="F140" s="98">
        <f t="shared" si="6"/>
        <v>59751032.319999993</v>
      </c>
    </row>
    <row r="141" spans="1:6" x14ac:dyDescent="0.25">
      <c r="A141" s="100" t="s">
        <v>135</v>
      </c>
      <c r="B141" s="2" t="s">
        <v>29</v>
      </c>
      <c r="C141" s="80">
        <v>434.90249999999997</v>
      </c>
      <c r="D141" s="80" t="s">
        <v>12</v>
      </c>
      <c r="E141" s="77">
        <f>E136</f>
        <v>340797.85</v>
      </c>
      <c r="F141" s="98">
        <f t="shared" si="6"/>
        <v>148213836.95962498</v>
      </c>
    </row>
    <row r="142" spans="1:6" x14ac:dyDescent="0.25">
      <c r="A142" s="100" t="s">
        <v>136</v>
      </c>
      <c r="B142" s="2" t="s">
        <v>326</v>
      </c>
      <c r="C142" s="80">
        <v>15.93</v>
      </c>
      <c r="D142" s="80" t="s">
        <v>12</v>
      </c>
      <c r="E142" s="77">
        <f>E137</f>
        <v>417612.1</v>
      </c>
      <c r="F142" s="98">
        <f t="shared" si="6"/>
        <v>6652560.7529999996</v>
      </c>
    </row>
    <row r="143" spans="1:6" x14ac:dyDescent="0.25">
      <c r="A143" s="100" t="s">
        <v>137</v>
      </c>
      <c r="B143" s="2" t="s">
        <v>32</v>
      </c>
      <c r="C143" s="80">
        <v>14.7</v>
      </c>
      <c r="D143" s="80" t="s">
        <v>12</v>
      </c>
      <c r="E143" s="77">
        <f>E138</f>
        <v>308178.09999999998</v>
      </c>
      <c r="F143" s="98">
        <f t="shared" si="6"/>
        <v>4530218.0699999994</v>
      </c>
    </row>
    <row r="144" spans="1:6" x14ac:dyDescent="0.25">
      <c r="A144" s="101">
        <v>9</v>
      </c>
      <c r="B144" s="2" t="s">
        <v>331</v>
      </c>
      <c r="C144" s="80"/>
      <c r="D144" s="80"/>
      <c r="E144" s="77"/>
      <c r="F144" s="98"/>
    </row>
    <row r="145" spans="1:9" x14ac:dyDescent="0.25">
      <c r="A145" s="100" t="s">
        <v>134</v>
      </c>
      <c r="B145" s="2" t="s">
        <v>28</v>
      </c>
      <c r="C145" s="80">
        <v>179.2</v>
      </c>
      <c r="D145" s="80" t="s">
        <v>12</v>
      </c>
      <c r="E145" s="77">
        <f>E140</f>
        <v>333432.09999999998</v>
      </c>
      <c r="F145" s="98">
        <f t="shared" si="6"/>
        <v>59751032.319999993</v>
      </c>
    </row>
    <row r="146" spans="1:9" x14ac:dyDescent="0.25">
      <c r="A146" s="100" t="s">
        <v>135</v>
      </c>
      <c r="B146" s="2" t="s">
        <v>29</v>
      </c>
      <c r="C146" s="80">
        <v>434.90249999999997</v>
      </c>
      <c r="D146" s="80" t="s">
        <v>12</v>
      </c>
      <c r="E146" s="77">
        <f>E141</f>
        <v>340797.85</v>
      </c>
      <c r="F146" s="98">
        <f t="shared" si="6"/>
        <v>148213836.95962498</v>
      </c>
    </row>
    <row r="147" spans="1:9" x14ac:dyDescent="0.25">
      <c r="A147" s="100" t="s">
        <v>136</v>
      </c>
      <c r="B147" s="2" t="s">
        <v>326</v>
      </c>
      <c r="C147" s="80">
        <v>15.93</v>
      </c>
      <c r="D147" s="80" t="s">
        <v>12</v>
      </c>
      <c r="E147" s="77">
        <f>E142</f>
        <v>417612.1</v>
      </c>
      <c r="F147" s="98">
        <f t="shared" si="6"/>
        <v>6652560.7529999996</v>
      </c>
    </row>
    <row r="148" spans="1:9" x14ac:dyDescent="0.25">
      <c r="A148" s="100" t="s">
        <v>137</v>
      </c>
      <c r="B148" s="2" t="s">
        <v>32</v>
      </c>
      <c r="C148" s="80">
        <v>14.7</v>
      </c>
      <c r="D148" s="80" t="s">
        <v>12</v>
      </c>
      <c r="E148" s="77">
        <f>E143</f>
        <v>308178.09999999998</v>
      </c>
      <c r="F148" s="98">
        <f t="shared" si="6"/>
        <v>4530218.0699999994</v>
      </c>
    </row>
    <row r="149" spans="1:9" x14ac:dyDescent="0.25">
      <c r="A149" s="101">
        <v>10</v>
      </c>
      <c r="B149" s="2" t="s">
        <v>332</v>
      </c>
      <c r="C149" s="80"/>
      <c r="D149" s="80"/>
      <c r="E149" s="77"/>
      <c r="F149" s="98"/>
    </row>
    <row r="150" spans="1:9" x14ac:dyDescent="0.25">
      <c r="A150" s="100" t="s">
        <v>134</v>
      </c>
      <c r="B150" s="2" t="s">
        <v>28</v>
      </c>
      <c r="C150" s="80">
        <v>179.2</v>
      </c>
      <c r="D150" s="80" t="s">
        <v>12</v>
      </c>
      <c r="E150" s="77">
        <f>E145</f>
        <v>333432.09999999998</v>
      </c>
      <c r="F150" s="98">
        <f t="shared" si="6"/>
        <v>59751032.319999993</v>
      </c>
    </row>
    <row r="151" spans="1:9" x14ac:dyDescent="0.25">
      <c r="A151" s="100" t="s">
        <v>135</v>
      </c>
      <c r="B151" s="2" t="s">
        <v>29</v>
      </c>
      <c r="C151" s="80">
        <v>434.90249999999997</v>
      </c>
      <c r="D151" s="80" t="s">
        <v>12</v>
      </c>
      <c r="E151" s="77">
        <f>E146</f>
        <v>340797.85</v>
      </c>
      <c r="F151" s="98">
        <f t="shared" si="6"/>
        <v>148213836.95962498</v>
      </c>
    </row>
    <row r="152" spans="1:9" x14ac:dyDescent="0.25">
      <c r="A152" s="100" t="s">
        <v>136</v>
      </c>
      <c r="B152" s="2" t="s">
        <v>326</v>
      </c>
      <c r="C152" s="80">
        <v>15.93</v>
      </c>
      <c r="D152" s="80" t="s">
        <v>12</v>
      </c>
      <c r="E152" s="77">
        <f>E147</f>
        <v>417612.1</v>
      </c>
      <c r="F152" s="98">
        <f t="shared" si="6"/>
        <v>6652560.7529999996</v>
      </c>
    </row>
    <row r="153" spans="1:9" x14ac:dyDescent="0.25">
      <c r="A153" s="100" t="s">
        <v>137</v>
      </c>
      <c r="B153" s="2" t="s">
        <v>32</v>
      </c>
      <c r="C153" s="80">
        <v>14.7</v>
      </c>
      <c r="D153" s="80" t="s">
        <v>12</v>
      </c>
      <c r="E153" s="77">
        <f>E148</f>
        <v>308178.09999999998</v>
      </c>
      <c r="F153" s="98">
        <f t="shared" si="6"/>
        <v>4530218.0699999994</v>
      </c>
    </row>
    <row r="154" spans="1:9" x14ac:dyDescent="0.25">
      <c r="A154" s="97">
        <v>11</v>
      </c>
      <c r="B154" s="2" t="s">
        <v>411</v>
      </c>
      <c r="C154" s="80"/>
      <c r="D154" s="80"/>
      <c r="E154" s="77"/>
      <c r="F154" s="98"/>
    </row>
    <row r="155" spans="1:9" x14ac:dyDescent="0.25">
      <c r="A155" s="100" t="str">
        <f>A150</f>
        <v>a</v>
      </c>
      <c r="B155" s="2" t="str">
        <f>B150</f>
        <v>Kolom</v>
      </c>
      <c r="C155" s="80">
        <f>C150</f>
        <v>179.2</v>
      </c>
      <c r="D155" s="80" t="s">
        <v>12</v>
      </c>
      <c r="E155" s="77">
        <f>E150</f>
        <v>333432.09999999998</v>
      </c>
      <c r="F155" s="98">
        <f>F150</f>
        <v>59751032.319999993</v>
      </c>
    </row>
    <row r="156" spans="1:9" x14ac:dyDescent="0.25">
      <c r="A156" s="100" t="str">
        <f t="shared" ref="A156:C158" si="7">A151</f>
        <v>b</v>
      </c>
      <c r="B156" s="2" t="str">
        <f t="shared" si="7"/>
        <v>Balok</v>
      </c>
      <c r="C156" s="80">
        <f t="shared" si="7"/>
        <v>434.90249999999997</v>
      </c>
      <c r="D156" s="80" t="s">
        <v>12</v>
      </c>
      <c r="E156" s="77">
        <f t="shared" ref="E156:F158" si="8">E151</f>
        <v>340797.85</v>
      </c>
      <c r="F156" s="98">
        <f t="shared" si="8"/>
        <v>148213836.95962498</v>
      </c>
    </row>
    <row r="157" spans="1:9" x14ac:dyDescent="0.25">
      <c r="A157" s="100" t="str">
        <f t="shared" si="7"/>
        <v>c</v>
      </c>
      <c r="B157" s="2" t="str">
        <f t="shared" si="7"/>
        <v>Pelat lantai</v>
      </c>
      <c r="C157" s="80">
        <f t="shared" si="7"/>
        <v>15.93</v>
      </c>
      <c r="D157" s="80" t="s">
        <v>12</v>
      </c>
      <c r="E157" s="77">
        <f t="shared" si="8"/>
        <v>417612.1</v>
      </c>
      <c r="F157" s="98">
        <f t="shared" si="8"/>
        <v>6652560.7529999996</v>
      </c>
    </row>
    <row r="158" spans="1:9" x14ac:dyDescent="0.25">
      <c r="A158" s="100" t="str">
        <f t="shared" si="7"/>
        <v>d</v>
      </c>
      <c r="B158" s="2" t="str">
        <f t="shared" si="7"/>
        <v>Tangga</v>
      </c>
      <c r="C158" s="80">
        <f t="shared" si="7"/>
        <v>14.7</v>
      </c>
      <c r="D158" s="80" t="s">
        <v>12</v>
      </c>
      <c r="E158" s="77">
        <f t="shared" si="8"/>
        <v>308178.09999999998</v>
      </c>
      <c r="F158" s="98">
        <f t="shared" si="8"/>
        <v>4530218.0699999994</v>
      </c>
    </row>
    <row r="159" spans="1:9" x14ac:dyDescent="0.25">
      <c r="A159" s="101"/>
      <c r="B159" s="2"/>
      <c r="C159" s="80"/>
      <c r="D159" s="80"/>
      <c r="E159" s="77"/>
      <c r="F159" s="98"/>
      <c r="H159">
        <f>C164+C165</f>
        <v>57.24</v>
      </c>
      <c r="I159">
        <v>57.24</v>
      </c>
    </row>
    <row r="160" spans="1:9" x14ac:dyDescent="0.25">
      <c r="A160" s="100"/>
      <c r="B160" s="2"/>
      <c r="C160" s="80"/>
      <c r="D160" s="80"/>
      <c r="E160" s="77"/>
      <c r="F160" s="98"/>
      <c r="H160">
        <f>C167+C168</f>
        <v>55.08</v>
      </c>
      <c r="I160">
        <v>55.08</v>
      </c>
    </row>
    <row r="161" spans="1:13" x14ac:dyDescent="0.25">
      <c r="A161" s="100"/>
      <c r="B161" s="2"/>
      <c r="C161" s="80"/>
      <c r="D161" s="80"/>
      <c r="E161" s="81" t="s">
        <v>67</v>
      </c>
      <c r="F161" s="99">
        <f>SUM(F116:F160)</f>
        <v>1831764918.2989998</v>
      </c>
    </row>
    <row r="162" spans="1:13" x14ac:dyDescent="0.25">
      <c r="A162" s="103" t="s">
        <v>190</v>
      </c>
      <c r="B162" s="78" t="s">
        <v>75</v>
      </c>
      <c r="C162" s="89"/>
      <c r="D162" s="89"/>
      <c r="E162" s="79"/>
      <c r="F162" s="96"/>
    </row>
    <row r="163" spans="1:13" x14ac:dyDescent="0.25">
      <c r="A163" s="104"/>
      <c r="B163" s="82" t="s">
        <v>325</v>
      </c>
      <c r="C163" s="80"/>
      <c r="D163" s="80"/>
      <c r="E163" s="77"/>
      <c r="F163" s="98"/>
      <c r="K163" t="s">
        <v>343</v>
      </c>
    </row>
    <row r="164" spans="1:13" x14ac:dyDescent="0.25">
      <c r="A164" s="4"/>
      <c r="B164" s="2" t="str">
        <f>Volume!B343</f>
        <v>1. Pekerjaan pas. Jendela Kaca kayu kls. II</v>
      </c>
      <c r="C164" s="80">
        <v>23.04</v>
      </c>
      <c r="D164" s="80" t="s">
        <v>12</v>
      </c>
      <c r="E164" s="77">
        <f>'Analisa Harga Satuan'!H429</f>
        <v>324701.29199999996</v>
      </c>
      <c r="F164" s="98">
        <f>E164*C164</f>
        <v>7481117.7676799987</v>
      </c>
      <c r="L164" t="s">
        <v>344</v>
      </c>
    </row>
    <row r="165" spans="1:13" x14ac:dyDescent="0.25">
      <c r="A165" s="4"/>
      <c r="B165" s="2" t="str">
        <f>Volume!B344</f>
        <v>2. Pekerjaan pas. Pintu Kayu Jati</v>
      </c>
      <c r="C165" s="80">
        <v>34.200000000000003</v>
      </c>
      <c r="D165" s="80" t="s">
        <v>12</v>
      </c>
      <c r="E165" s="77">
        <f>'Analisa Harga Satuan'!H399</f>
        <v>203919.09599999996</v>
      </c>
      <c r="F165" s="98">
        <f t="shared" ref="F165:F183" si="9">E165*C165</f>
        <v>6974033.0831999993</v>
      </c>
    </row>
    <row r="166" spans="1:13" x14ac:dyDescent="0.25">
      <c r="A166" s="4"/>
      <c r="B166" s="82" t="s">
        <v>327</v>
      </c>
      <c r="C166" s="80"/>
      <c r="D166" s="80"/>
      <c r="E166" s="77"/>
      <c r="F166" s="98"/>
    </row>
    <row r="167" spans="1:13" x14ac:dyDescent="0.25">
      <c r="A167" s="4"/>
      <c r="B167" s="83" t="s">
        <v>120</v>
      </c>
      <c r="C167" s="80">
        <v>31.68</v>
      </c>
      <c r="D167" s="80" t="s">
        <v>12</v>
      </c>
      <c r="E167" s="77">
        <f>E164</f>
        <v>324701.29199999996</v>
      </c>
      <c r="F167" s="98">
        <f t="shared" si="9"/>
        <v>10286536.930559998</v>
      </c>
    </row>
    <row r="168" spans="1:13" x14ac:dyDescent="0.25">
      <c r="A168" s="4"/>
      <c r="B168" s="83" t="s">
        <v>77</v>
      </c>
      <c r="C168" s="80">
        <v>23.4</v>
      </c>
      <c r="D168" s="80" t="s">
        <v>12</v>
      </c>
      <c r="E168" s="77">
        <f>E165</f>
        <v>203919.09599999996</v>
      </c>
      <c r="F168" s="98">
        <f t="shared" si="9"/>
        <v>4771706.8463999992</v>
      </c>
      <c r="H168" t="s">
        <v>341</v>
      </c>
      <c r="I168" t="s">
        <v>342</v>
      </c>
    </row>
    <row r="169" spans="1:13" x14ac:dyDescent="0.25">
      <c r="A169" s="4"/>
      <c r="B169" s="82" t="s">
        <v>328</v>
      </c>
      <c r="C169" s="80"/>
      <c r="D169" s="80"/>
      <c r="E169" s="77"/>
      <c r="F169" s="98"/>
    </row>
    <row r="170" spans="1:13" x14ac:dyDescent="0.25">
      <c r="A170" s="4"/>
      <c r="B170" s="83" t="s">
        <v>120</v>
      </c>
      <c r="C170" s="80">
        <f>C167</f>
        <v>31.68</v>
      </c>
      <c r="D170" s="80" t="s">
        <v>12</v>
      </c>
      <c r="E170" s="77">
        <f>E167</f>
        <v>324701.29199999996</v>
      </c>
      <c r="F170" s="98">
        <f t="shared" si="9"/>
        <v>10286536.930559998</v>
      </c>
    </row>
    <row r="171" spans="1:13" x14ac:dyDescent="0.25">
      <c r="A171" s="4"/>
      <c r="B171" s="83" t="s">
        <v>77</v>
      </c>
      <c r="C171" s="80">
        <f>C168</f>
        <v>23.4</v>
      </c>
      <c r="D171" s="80" t="s">
        <v>12</v>
      </c>
      <c r="E171" s="77">
        <f>E168</f>
        <v>203919.09599999996</v>
      </c>
      <c r="F171" s="98">
        <f t="shared" si="9"/>
        <v>4771706.8463999992</v>
      </c>
      <c r="M171">
        <f>SUM(C164:C183)</f>
        <v>387.71999999999997</v>
      </c>
    </row>
    <row r="172" spans="1:13" x14ac:dyDescent="0.25">
      <c r="A172" s="4"/>
      <c r="B172" s="82" t="s">
        <v>329</v>
      </c>
      <c r="C172" s="80"/>
      <c r="D172" s="80"/>
      <c r="E172" s="77"/>
      <c r="F172" s="98"/>
      <c r="M172">
        <f>1650.72-(2*M171)</f>
        <v>875.28000000000009</v>
      </c>
    </row>
    <row r="173" spans="1:13" x14ac:dyDescent="0.25">
      <c r="A173" s="4"/>
      <c r="B173" s="83" t="s">
        <v>120</v>
      </c>
      <c r="C173" s="80">
        <f>C170</f>
        <v>31.68</v>
      </c>
      <c r="D173" s="80" t="s">
        <v>12</v>
      </c>
      <c r="E173" s="77">
        <f>E170</f>
        <v>324701.29199999996</v>
      </c>
      <c r="F173" s="98">
        <f t="shared" si="9"/>
        <v>10286536.930559998</v>
      </c>
    </row>
    <row r="174" spans="1:13" x14ac:dyDescent="0.25">
      <c r="A174" s="4"/>
      <c r="B174" s="83" t="s">
        <v>77</v>
      </c>
      <c r="C174" s="80">
        <f>C171</f>
        <v>23.4</v>
      </c>
      <c r="D174" s="80" t="s">
        <v>12</v>
      </c>
      <c r="E174" s="77">
        <f>E171</f>
        <v>203919.09599999996</v>
      </c>
      <c r="F174" s="98">
        <f t="shared" si="9"/>
        <v>4771706.8463999992</v>
      </c>
      <c r="J174">
        <f>(1.6*1.8)*11</f>
        <v>31.680000000000003</v>
      </c>
    </row>
    <row r="175" spans="1:13" x14ac:dyDescent="0.25">
      <c r="A175" s="4"/>
      <c r="B175" s="82" t="s">
        <v>330</v>
      </c>
      <c r="C175" s="80"/>
      <c r="D175" s="80"/>
      <c r="E175" s="77"/>
      <c r="F175" s="98"/>
      <c r="J175">
        <f>0.9*2*13</f>
        <v>23.400000000000002</v>
      </c>
      <c r="M175">
        <v>875.28</v>
      </c>
    </row>
    <row r="176" spans="1:13" x14ac:dyDescent="0.25">
      <c r="A176" s="4"/>
      <c r="B176" s="83" t="s">
        <v>120</v>
      </c>
      <c r="C176" s="80">
        <f>C173</f>
        <v>31.68</v>
      </c>
      <c r="D176" s="80" t="s">
        <v>12</v>
      </c>
      <c r="E176" s="77">
        <f>E173</f>
        <v>324701.29199999996</v>
      </c>
      <c r="F176" s="98">
        <f t="shared" si="9"/>
        <v>10286536.930559998</v>
      </c>
    </row>
    <row r="177" spans="1:6" x14ac:dyDescent="0.25">
      <c r="A177" s="4"/>
      <c r="B177" s="83" t="s">
        <v>77</v>
      </c>
      <c r="C177" s="80">
        <f>C174</f>
        <v>23.4</v>
      </c>
      <c r="D177" s="80" t="s">
        <v>12</v>
      </c>
      <c r="E177" s="77">
        <f>E174</f>
        <v>203919.09599999996</v>
      </c>
      <c r="F177" s="98">
        <f t="shared" si="9"/>
        <v>4771706.8463999992</v>
      </c>
    </row>
    <row r="178" spans="1:6" x14ac:dyDescent="0.25">
      <c r="A178" s="4"/>
      <c r="B178" s="82" t="s">
        <v>331</v>
      </c>
      <c r="C178" s="80"/>
      <c r="D178" s="80"/>
      <c r="E178" s="77"/>
      <c r="F178" s="98"/>
    </row>
    <row r="179" spans="1:6" x14ac:dyDescent="0.25">
      <c r="A179" s="4"/>
      <c r="B179" s="83" t="s">
        <v>120</v>
      </c>
      <c r="C179" s="80">
        <f>C176</f>
        <v>31.68</v>
      </c>
      <c r="D179" s="80" t="s">
        <v>12</v>
      </c>
      <c r="E179" s="77">
        <f>E176</f>
        <v>324701.29199999996</v>
      </c>
      <c r="F179" s="98">
        <f t="shared" si="9"/>
        <v>10286536.930559998</v>
      </c>
    </row>
    <row r="180" spans="1:6" x14ac:dyDescent="0.25">
      <c r="A180" s="4"/>
      <c r="B180" s="83" t="s">
        <v>77</v>
      </c>
      <c r="C180" s="80">
        <f>C177</f>
        <v>23.4</v>
      </c>
      <c r="D180" s="80" t="s">
        <v>12</v>
      </c>
      <c r="E180" s="77">
        <f>E177</f>
        <v>203919.09599999996</v>
      </c>
      <c r="F180" s="98">
        <f t="shared" si="9"/>
        <v>4771706.8463999992</v>
      </c>
    </row>
    <row r="181" spans="1:6" x14ac:dyDescent="0.25">
      <c r="A181" s="4"/>
      <c r="B181" s="82" t="s">
        <v>332</v>
      </c>
      <c r="C181" s="80"/>
      <c r="D181" s="80"/>
      <c r="E181" s="77"/>
      <c r="F181" s="98"/>
    </row>
    <row r="182" spans="1:6" x14ac:dyDescent="0.25">
      <c r="A182" s="4"/>
      <c r="B182" s="83" t="s">
        <v>120</v>
      </c>
      <c r="C182" s="80">
        <f>C179</f>
        <v>31.68</v>
      </c>
      <c r="D182" s="80" t="s">
        <v>12</v>
      </c>
      <c r="E182" s="77">
        <f>E179</f>
        <v>324701.29199999996</v>
      </c>
      <c r="F182" s="98">
        <f t="shared" si="9"/>
        <v>10286536.930559998</v>
      </c>
    </row>
    <row r="183" spans="1:6" x14ac:dyDescent="0.25">
      <c r="A183" s="4"/>
      <c r="B183" s="83" t="s">
        <v>77</v>
      </c>
      <c r="C183" s="80">
        <f>C180</f>
        <v>23.4</v>
      </c>
      <c r="D183" s="80" t="s">
        <v>12</v>
      </c>
      <c r="E183" s="77">
        <f>E180</f>
        <v>203919.09599999996</v>
      </c>
      <c r="F183" s="98">
        <f t="shared" si="9"/>
        <v>4771706.8463999992</v>
      </c>
    </row>
    <row r="184" spans="1:6" x14ac:dyDescent="0.25">
      <c r="A184" s="4"/>
      <c r="B184" s="82" t="s">
        <v>411</v>
      </c>
      <c r="C184" s="80"/>
      <c r="D184" s="80"/>
      <c r="E184" s="77"/>
      <c r="F184" s="98"/>
    </row>
    <row r="185" spans="1:6" x14ac:dyDescent="0.25">
      <c r="A185" s="4"/>
      <c r="B185" s="83" t="str">
        <f>B182</f>
        <v>1. Pekerjaan pas. Jendela Kaca kayu kls. II</v>
      </c>
      <c r="C185" s="80">
        <f>C182</f>
        <v>31.68</v>
      </c>
      <c r="D185" s="80" t="s">
        <v>12</v>
      </c>
      <c r="E185" s="77">
        <f>E182</f>
        <v>324701.29199999996</v>
      </c>
      <c r="F185" s="98">
        <f>F182</f>
        <v>10286536.930559998</v>
      </c>
    </row>
    <row r="186" spans="1:6" x14ac:dyDescent="0.25">
      <c r="A186" s="4"/>
      <c r="B186" s="83" t="str">
        <f>B183</f>
        <v>2. Pekerjaan pas. Pintu Kayu Jati</v>
      </c>
      <c r="C186" s="80">
        <f>C183</f>
        <v>23.4</v>
      </c>
      <c r="D186" s="80" t="s">
        <v>12</v>
      </c>
      <c r="E186" s="77">
        <f>E183</f>
        <v>203919.09599999996</v>
      </c>
      <c r="F186" s="98">
        <f>F183</f>
        <v>4771706.8463999992</v>
      </c>
    </row>
    <row r="187" spans="1:6" x14ac:dyDescent="0.25">
      <c r="A187" s="4"/>
      <c r="B187" s="83"/>
      <c r="C187" s="80"/>
      <c r="D187" s="80"/>
      <c r="E187" s="77"/>
      <c r="F187" s="98"/>
    </row>
    <row r="188" spans="1:6" x14ac:dyDescent="0.25">
      <c r="A188" s="4"/>
      <c r="B188" s="83"/>
      <c r="C188" s="80"/>
      <c r="D188" s="80"/>
      <c r="E188" s="77"/>
      <c r="F188" s="98"/>
    </row>
    <row r="189" spans="1:6" x14ac:dyDescent="0.25">
      <c r="A189" s="4"/>
      <c r="B189" s="82"/>
      <c r="C189" s="80"/>
      <c r="D189" s="80"/>
      <c r="E189" s="81" t="s">
        <v>67</v>
      </c>
      <c r="F189" s="99">
        <f>SUM(F163:F188)</f>
        <v>119862857.28959994</v>
      </c>
    </row>
    <row r="190" spans="1:6" x14ac:dyDescent="0.25">
      <c r="A190" s="105" t="s">
        <v>335</v>
      </c>
      <c r="B190" s="84" t="s">
        <v>80</v>
      </c>
      <c r="C190" s="89"/>
      <c r="D190" s="89"/>
      <c r="E190" s="85"/>
      <c r="F190" s="106"/>
    </row>
    <row r="191" spans="1:6" x14ac:dyDescent="0.25">
      <c r="A191" s="4">
        <v>1</v>
      </c>
      <c r="B191" s="82" t="s">
        <v>325</v>
      </c>
      <c r="C191" s="80"/>
      <c r="D191" s="80"/>
      <c r="E191" s="77"/>
      <c r="F191" s="98"/>
    </row>
    <row r="192" spans="1:6" x14ac:dyDescent="0.25">
      <c r="A192" s="4"/>
      <c r="B192" s="83" t="s">
        <v>336</v>
      </c>
      <c r="C192" s="80">
        <f>Volume!D352</f>
        <v>507.6</v>
      </c>
      <c r="D192" s="80" t="s">
        <v>12</v>
      </c>
      <c r="E192" s="77">
        <f>'Analisa Harga Satuan'!H563</f>
        <v>194468.85400000002</v>
      </c>
      <c r="F192" s="98">
        <f>E192*C192</f>
        <v>98712390.290400013</v>
      </c>
    </row>
    <row r="193" spans="1:6" x14ac:dyDescent="0.25">
      <c r="A193" s="4"/>
      <c r="B193" s="83" t="s">
        <v>337</v>
      </c>
      <c r="C193" s="80">
        <f>Volume!D354</f>
        <v>27</v>
      </c>
      <c r="D193" s="80" t="s">
        <v>12</v>
      </c>
      <c r="E193" s="77">
        <f>'Analisa Harga Satuan'!H545</f>
        <v>166893.43800000005</v>
      </c>
      <c r="F193" s="98">
        <f t="shared" ref="F193:F211" si="10">E193*C193</f>
        <v>4506122.8260000013</v>
      </c>
    </row>
    <row r="194" spans="1:6" x14ac:dyDescent="0.25">
      <c r="A194" s="4">
        <v>2</v>
      </c>
      <c r="B194" s="82" t="s">
        <v>327</v>
      </c>
      <c r="C194" s="80"/>
      <c r="D194" s="80"/>
      <c r="E194" s="77"/>
      <c r="F194" s="98"/>
    </row>
    <row r="195" spans="1:6" x14ac:dyDescent="0.25">
      <c r="A195" s="4"/>
      <c r="B195" s="83" t="s">
        <v>336</v>
      </c>
      <c r="C195" s="80">
        <v>507.6</v>
      </c>
      <c r="D195" s="80" t="s">
        <v>12</v>
      </c>
      <c r="E195" s="77">
        <f>E192</f>
        <v>194468.85400000002</v>
      </c>
      <c r="F195" s="98">
        <f t="shared" si="10"/>
        <v>98712390.290400013</v>
      </c>
    </row>
    <row r="196" spans="1:6" x14ac:dyDescent="0.25">
      <c r="A196" s="4"/>
      <c r="B196" s="83" t="s">
        <v>337</v>
      </c>
      <c r="C196" s="80">
        <v>27</v>
      </c>
      <c r="D196" s="80" t="s">
        <v>12</v>
      </c>
      <c r="E196" s="77">
        <f>E193</f>
        <v>166893.43800000005</v>
      </c>
      <c r="F196" s="98">
        <f t="shared" si="10"/>
        <v>4506122.8260000013</v>
      </c>
    </row>
    <row r="197" spans="1:6" x14ac:dyDescent="0.25">
      <c r="A197" s="4">
        <v>3</v>
      </c>
      <c r="B197" s="82" t="s">
        <v>328</v>
      </c>
      <c r="C197" s="80"/>
      <c r="D197" s="80"/>
      <c r="E197" s="77"/>
      <c r="F197" s="98"/>
    </row>
    <row r="198" spans="1:6" x14ac:dyDescent="0.25">
      <c r="A198" s="4"/>
      <c r="B198" s="83" t="s">
        <v>336</v>
      </c>
      <c r="C198" s="80">
        <v>507.6</v>
      </c>
      <c r="D198" s="80" t="s">
        <v>12</v>
      </c>
      <c r="E198" s="77">
        <f>E195</f>
        <v>194468.85400000002</v>
      </c>
      <c r="F198" s="98">
        <f t="shared" si="10"/>
        <v>98712390.290400013</v>
      </c>
    </row>
    <row r="199" spans="1:6" x14ac:dyDescent="0.25">
      <c r="A199" s="4"/>
      <c r="B199" s="83" t="s">
        <v>337</v>
      </c>
      <c r="C199" s="80">
        <v>27</v>
      </c>
      <c r="D199" s="80" t="s">
        <v>12</v>
      </c>
      <c r="E199" s="77">
        <f>E196</f>
        <v>166893.43800000005</v>
      </c>
      <c r="F199" s="98">
        <f t="shared" si="10"/>
        <v>4506122.8260000013</v>
      </c>
    </row>
    <row r="200" spans="1:6" x14ac:dyDescent="0.25">
      <c r="A200" s="4">
        <v>4</v>
      </c>
      <c r="B200" s="82" t="s">
        <v>329</v>
      </c>
      <c r="C200" s="80"/>
      <c r="D200" s="80"/>
      <c r="E200" s="77"/>
      <c r="F200" s="98"/>
    </row>
    <row r="201" spans="1:6" x14ac:dyDescent="0.25">
      <c r="A201" s="4"/>
      <c r="B201" s="83" t="s">
        <v>336</v>
      </c>
      <c r="C201" s="80">
        <v>507.6</v>
      </c>
      <c r="D201" s="80" t="s">
        <v>12</v>
      </c>
      <c r="E201" s="77">
        <f>E198</f>
        <v>194468.85400000002</v>
      </c>
      <c r="F201" s="98">
        <f t="shared" si="10"/>
        <v>98712390.290400013</v>
      </c>
    </row>
    <row r="202" spans="1:6" x14ac:dyDescent="0.25">
      <c r="A202" s="4"/>
      <c r="B202" s="83" t="s">
        <v>337</v>
      </c>
      <c r="C202" s="80">
        <v>27</v>
      </c>
      <c r="D202" s="80" t="s">
        <v>12</v>
      </c>
      <c r="E202" s="77">
        <f>E199</f>
        <v>166893.43800000005</v>
      </c>
      <c r="F202" s="98">
        <f t="shared" si="10"/>
        <v>4506122.8260000013</v>
      </c>
    </row>
    <row r="203" spans="1:6" x14ac:dyDescent="0.25">
      <c r="A203" s="4">
        <v>5</v>
      </c>
      <c r="B203" s="82" t="s">
        <v>330</v>
      </c>
      <c r="C203" s="80"/>
      <c r="D203" s="80"/>
      <c r="E203" s="77"/>
      <c r="F203" s="98"/>
    </row>
    <row r="204" spans="1:6" x14ac:dyDescent="0.25">
      <c r="A204" s="4"/>
      <c r="B204" s="83" t="s">
        <v>336</v>
      </c>
      <c r="C204" s="80">
        <v>507.6</v>
      </c>
      <c r="D204" s="80" t="s">
        <v>12</v>
      </c>
      <c r="E204" s="77">
        <f>E201</f>
        <v>194468.85400000002</v>
      </c>
      <c r="F204" s="98">
        <f t="shared" si="10"/>
        <v>98712390.290400013</v>
      </c>
    </row>
    <row r="205" spans="1:6" x14ac:dyDescent="0.25">
      <c r="A205" s="4"/>
      <c r="B205" s="83" t="s">
        <v>337</v>
      </c>
      <c r="C205" s="80">
        <v>27</v>
      </c>
      <c r="D205" s="80" t="s">
        <v>12</v>
      </c>
      <c r="E205" s="77">
        <f>E202</f>
        <v>166893.43800000005</v>
      </c>
      <c r="F205" s="98">
        <f t="shared" si="10"/>
        <v>4506122.8260000013</v>
      </c>
    </row>
    <row r="206" spans="1:6" x14ac:dyDescent="0.25">
      <c r="A206" s="4">
        <v>6</v>
      </c>
      <c r="B206" s="82" t="s">
        <v>331</v>
      </c>
      <c r="C206" s="80"/>
      <c r="D206" s="80"/>
      <c r="E206" s="77"/>
      <c r="F206" s="98"/>
    </row>
    <row r="207" spans="1:6" x14ac:dyDescent="0.25">
      <c r="A207" s="4"/>
      <c r="B207" s="83" t="s">
        <v>336</v>
      </c>
      <c r="C207" s="80">
        <v>507.6</v>
      </c>
      <c r="D207" s="80" t="s">
        <v>12</v>
      </c>
      <c r="E207" s="77">
        <f>E204</f>
        <v>194468.85400000002</v>
      </c>
      <c r="F207" s="98">
        <f t="shared" si="10"/>
        <v>98712390.290400013</v>
      </c>
    </row>
    <row r="208" spans="1:6" x14ac:dyDescent="0.25">
      <c r="A208" s="4"/>
      <c r="B208" s="83" t="s">
        <v>337</v>
      </c>
      <c r="C208" s="80">
        <v>27</v>
      </c>
      <c r="D208" s="80" t="s">
        <v>12</v>
      </c>
      <c r="E208" s="77">
        <f>E205</f>
        <v>166893.43800000005</v>
      </c>
      <c r="F208" s="98">
        <f t="shared" si="10"/>
        <v>4506122.8260000013</v>
      </c>
    </row>
    <row r="209" spans="1:9" x14ac:dyDescent="0.25">
      <c r="A209" s="4">
        <v>7</v>
      </c>
      <c r="B209" s="82" t="s">
        <v>332</v>
      </c>
      <c r="C209" s="80"/>
      <c r="D209" s="80"/>
      <c r="E209" s="77"/>
      <c r="F209" s="98"/>
    </row>
    <row r="210" spans="1:9" x14ac:dyDescent="0.25">
      <c r="A210" s="4"/>
      <c r="B210" s="83" t="s">
        <v>336</v>
      </c>
      <c r="C210" s="80">
        <v>507.6</v>
      </c>
      <c r="D210" s="80" t="s">
        <v>12</v>
      </c>
      <c r="E210" s="77">
        <f>E207</f>
        <v>194468.85400000002</v>
      </c>
      <c r="F210" s="98">
        <f t="shared" si="10"/>
        <v>98712390.290400013</v>
      </c>
    </row>
    <row r="211" spans="1:9" x14ac:dyDescent="0.25">
      <c r="A211" s="4"/>
      <c r="B211" s="83" t="s">
        <v>337</v>
      </c>
      <c r="C211" s="80">
        <v>27</v>
      </c>
      <c r="D211" s="80" t="s">
        <v>12</v>
      </c>
      <c r="E211" s="77">
        <f>E208</f>
        <v>166893.43800000005</v>
      </c>
      <c r="F211" s="98">
        <f t="shared" si="10"/>
        <v>4506122.8260000013</v>
      </c>
    </row>
    <row r="212" spans="1:9" x14ac:dyDescent="0.25">
      <c r="A212" s="4">
        <v>8</v>
      </c>
      <c r="B212" s="82" t="s">
        <v>411</v>
      </c>
      <c r="C212" s="80"/>
      <c r="D212" s="80"/>
      <c r="E212" s="77"/>
      <c r="F212" s="98"/>
    </row>
    <row r="213" spans="1:9" x14ac:dyDescent="0.25">
      <c r="A213" s="4"/>
      <c r="B213" s="83" t="str">
        <f>B210</f>
        <v>1. Pekerjaan pas. Keramik 40x40</v>
      </c>
      <c r="C213" s="80">
        <f>C210</f>
        <v>507.6</v>
      </c>
      <c r="D213" s="80" t="s">
        <v>12</v>
      </c>
      <c r="E213" s="77">
        <f>E210</f>
        <v>194468.85400000002</v>
      </c>
      <c r="F213" s="98">
        <f>F210</f>
        <v>98712390.290400013</v>
      </c>
    </row>
    <row r="214" spans="1:9" x14ac:dyDescent="0.25">
      <c r="A214" s="4"/>
      <c r="B214" s="83" t="str">
        <f>B211</f>
        <v>2. Pekerjaan pas. Keramik 30x30</v>
      </c>
      <c r="C214" s="80">
        <f>C211</f>
        <v>27</v>
      </c>
      <c r="D214" s="80" t="s">
        <v>12</v>
      </c>
      <c r="E214" s="77">
        <f>E211</f>
        <v>166893.43800000005</v>
      </c>
      <c r="F214" s="98">
        <f>F211</f>
        <v>4506122.8260000013</v>
      </c>
    </row>
    <row r="215" spans="1:9" x14ac:dyDescent="0.25">
      <c r="A215" s="4"/>
      <c r="B215" s="83"/>
      <c r="C215" s="80"/>
      <c r="D215" s="80"/>
      <c r="E215" s="77"/>
      <c r="F215" s="98"/>
    </row>
    <row r="216" spans="1:9" x14ac:dyDescent="0.25">
      <c r="A216" s="4"/>
      <c r="B216" s="83"/>
      <c r="C216" s="80"/>
      <c r="D216" s="80"/>
      <c r="E216" s="77"/>
      <c r="F216" s="98"/>
    </row>
    <row r="217" spans="1:9" x14ac:dyDescent="0.25">
      <c r="A217" s="4"/>
      <c r="B217" s="2"/>
      <c r="C217" s="80"/>
      <c r="D217" s="80"/>
      <c r="E217" s="81" t="s">
        <v>67</v>
      </c>
      <c r="F217" s="99">
        <f>SUM(F192:F216)</f>
        <v>825748104.93120003</v>
      </c>
    </row>
    <row r="218" spans="1:9" x14ac:dyDescent="0.25">
      <c r="A218" s="95" t="s">
        <v>338</v>
      </c>
      <c r="B218" s="78" t="s">
        <v>105</v>
      </c>
      <c r="C218" s="89"/>
      <c r="D218" s="89"/>
      <c r="E218" s="79"/>
      <c r="F218" s="96"/>
    </row>
    <row r="219" spans="1:9" x14ac:dyDescent="0.25">
      <c r="A219" s="4">
        <v>1</v>
      </c>
      <c r="B219" s="86" t="s">
        <v>325</v>
      </c>
      <c r="C219" s="119"/>
      <c r="D219" s="119"/>
      <c r="E219" s="77"/>
      <c r="F219" s="98"/>
      <c r="I219" s="64">
        <f>SUM(F220:F229)</f>
        <v>15838684.639866669</v>
      </c>
    </row>
    <row r="220" spans="1:9" x14ac:dyDescent="0.25">
      <c r="A220" s="4"/>
      <c r="B220" s="2" t="s">
        <v>95</v>
      </c>
      <c r="C220" s="80">
        <v>3</v>
      </c>
      <c r="D220" s="80" t="s">
        <v>253</v>
      </c>
      <c r="E220" s="77">
        <f>'Analisa Harga Satuan'!H656</f>
        <v>183896.7</v>
      </c>
      <c r="F220" s="98">
        <f>E220*C220</f>
        <v>551690.10000000009</v>
      </c>
    </row>
    <row r="221" spans="1:9" x14ac:dyDescent="0.25">
      <c r="A221" s="4"/>
      <c r="B221" s="2" t="s">
        <v>96</v>
      </c>
      <c r="C221" s="80">
        <v>2</v>
      </c>
      <c r="D221" s="80" t="s">
        <v>253</v>
      </c>
      <c r="E221" s="77">
        <f>'Analisa Harga Satuan'!H693</f>
        <v>184461.55999999997</v>
      </c>
      <c r="F221" s="98">
        <f t="shared" ref="F221:F229" si="11">E221*C221</f>
        <v>368923.11999999994</v>
      </c>
    </row>
    <row r="222" spans="1:9" x14ac:dyDescent="0.25">
      <c r="A222" s="4"/>
      <c r="B222" s="2" t="s">
        <v>97</v>
      </c>
      <c r="C222" s="80">
        <v>38.6</v>
      </c>
      <c r="D222" s="80" t="s">
        <v>104</v>
      </c>
      <c r="E222" s="77">
        <f>'Analisa Harga Satuan'!H709</f>
        <v>88983.75</v>
      </c>
      <c r="F222" s="98">
        <f t="shared" si="11"/>
        <v>3434772.75</v>
      </c>
    </row>
    <row r="223" spans="1:9" x14ac:dyDescent="0.25">
      <c r="A223" s="4"/>
      <c r="B223" s="2" t="s">
        <v>98</v>
      </c>
      <c r="C223" s="80">
        <v>24.8</v>
      </c>
      <c r="D223" s="80" t="s">
        <v>104</v>
      </c>
      <c r="E223" s="77">
        <f>'Analisa Harga Satuan'!H726</f>
        <v>208992.1</v>
      </c>
      <c r="F223" s="98">
        <f t="shared" si="11"/>
        <v>5183004.08</v>
      </c>
    </row>
    <row r="224" spans="1:9" x14ac:dyDescent="0.25">
      <c r="A224" s="4"/>
      <c r="B224" s="2" t="s">
        <v>99</v>
      </c>
      <c r="C224" s="80">
        <v>5</v>
      </c>
      <c r="D224" s="80" t="s">
        <v>104</v>
      </c>
      <c r="E224" s="77">
        <f>'Analisa Harga Satuan'!H743</f>
        <v>99857</v>
      </c>
      <c r="F224" s="98">
        <f t="shared" si="11"/>
        <v>499285</v>
      </c>
    </row>
    <row r="225" spans="1:6" x14ac:dyDescent="0.25">
      <c r="A225" s="4"/>
      <c r="B225" s="2" t="s">
        <v>100</v>
      </c>
      <c r="C225" s="80">
        <v>12</v>
      </c>
      <c r="D225" s="80" t="s">
        <v>104</v>
      </c>
      <c r="E225" s="77">
        <f>'Analisa Harga Satuan'!H760</f>
        <v>99857</v>
      </c>
      <c r="F225" s="98">
        <f t="shared" si="11"/>
        <v>1198284</v>
      </c>
    </row>
    <row r="226" spans="1:6" x14ac:dyDescent="0.25">
      <c r="A226" s="4"/>
      <c r="B226" s="2" t="s">
        <v>101</v>
      </c>
      <c r="C226" s="80">
        <v>5</v>
      </c>
      <c r="D226" s="80" t="s">
        <v>253</v>
      </c>
      <c r="E226" s="77">
        <f>'Analisa Harga Satuan'!H776</f>
        <v>78232.5</v>
      </c>
      <c r="F226" s="98">
        <f t="shared" si="11"/>
        <v>391162.5</v>
      </c>
    </row>
    <row r="227" spans="1:6" x14ac:dyDescent="0.25">
      <c r="A227" s="4"/>
      <c r="B227" s="2" t="s">
        <v>102</v>
      </c>
      <c r="C227" s="80">
        <v>4</v>
      </c>
      <c r="D227" s="80" t="s">
        <v>253</v>
      </c>
      <c r="E227" s="77">
        <f>'Analisa Harga Satuan'!H808</f>
        <v>51850</v>
      </c>
      <c r="F227" s="98">
        <f t="shared" si="11"/>
        <v>207400</v>
      </c>
    </row>
    <row r="228" spans="1:6" x14ac:dyDescent="0.25">
      <c r="A228" s="4"/>
      <c r="B228" s="2" t="s">
        <v>103</v>
      </c>
      <c r="C228" s="80">
        <v>2</v>
      </c>
      <c r="D228" s="80" t="s">
        <v>253</v>
      </c>
      <c r="E228" s="77">
        <f>'Analisa Harga Satuan'!H795</f>
        <v>1282952.5449333338</v>
      </c>
      <c r="F228" s="98">
        <f t="shared" si="11"/>
        <v>2565905.0898666675</v>
      </c>
    </row>
    <row r="229" spans="1:6" x14ac:dyDescent="0.25">
      <c r="A229" s="4"/>
      <c r="B229" s="2" t="s">
        <v>286</v>
      </c>
      <c r="C229" s="80">
        <v>4</v>
      </c>
      <c r="D229" s="80" t="s">
        <v>253</v>
      </c>
      <c r="E229" s="77">
        <f>'Analisa Harga Satuan'!H675</f>
        <v>359564.5</v>
      </c>
      <c r="F229" s="98">
        <f t="shared" si="11"/>
        <v>1438258</v>
      </c>
    </row>
    <row r="230" spans="1:6" x14ac:dyDescent="0.25">
      <c r="A230" s="4">
        <v>2</v>
      </c>
      <c r="B230" s="86" t="s">
        <v>327</v>
      </c>
      <c r="C230" s="119"/>
      <c r="D230" s="119"/>
      <c r="E230" s="77"/>
      <c r="F230" s="98"/>
    </row>
    <row r="231" spans="1:6" x14ac:dyDescent="0.25">
      <c r="A231" s="4"/>
      <c r="B231" s="2" t="s">
        <v>95</v>
      </c>
      <c r="C231" s="80">
        <v>3</v>
      </c>
      <c r="D231" s="80" t="s">
        <v>253</v>
      </c>
      <c r="E231" s="77">
        <f>E220</f>
        <v>183896.7</v>
      </c>
      <c r="F231" s="98">
        <f>E231*C231</f>
        <v>551690.10000000009</v>
      </c>
    </row>
    <row r="232" spans="1:6" x14ac:dyDescent="0.25">
      <c r="A232" s="4"/>
      <c r="B232" s="2" t="s">
        <v>96</v>
      </c>
      <c r="C232" s="80">
        <v>2</v>
      </c>
      <c r="D232" s="80" t="s">
        <v>253</v>
      </c>
      <c r="E232" s="77">
        <f t="shared" ref="E232:E295" si="12">E221</f>
        <v>184461.55999999997</v>
      </c>
      <c r="F232" s="98">
        <f t="shared" ref="F232:F240" si="13">E232*C232</f>
        <v>368923.11999999994</v>
      </c>
    </row>
    <row r="233" spans="1:6" x14ac:dyDescent="0.25">
      <c r="A233" s="4"/>
      <c r="B233" s="2" t="s">
        <v>97</v>
      </c>
      <c r="C233" s="80">
        <v>38.6</v>
      </c>
      <c r="D233" s="80" t="s">
        <v>104</v>
      </c>
      <c r="E233" s="77">
        <f t="shared" si="12"/>
        <v>88983.75</v>
      </c>
      <c r="F233" s="98">
        <f t="shared" si="13"/>
        <v>3434772.75</v>
      </c>
    </row>
    <row r="234" spans="1:6" x14ac:dyDescent="0.25">
      <c r="A234" s="4"/>
      <c r="B234" s="2" t="s">
        <v>98</v>
      </c>
      <c r="C234" s="80">
        <v>24.8</v>
      </c>
      <c r="D234" s="80" t="s">
        <v>104</v>
      </c>
      <c r="E234" s="77">
        <f t="shared" si="12"/>
        <v>208992.1</v>
      </c>
      <c r="F234" s="98">
        <f t="shared" si="13"/>
        <v>5183004.08</v>
      </c>
    </row>
    <row r="235" spans="1:6" x14ac:dyDescent="0.25">
      <c r="A235" s="4"/>
      <c r="B235" s="2" t="s">
        <v>99</v>
      </c>
      <c r="C235" s="80">
        <v>5</v>
      </c>
      <c r="D235" s="80" t="s">
        <v>104</v>
      </c>
      <c r="E235" s="77">
        <f t="shared" si="12"/>
        <v>99857</v>
      </c>
      <c r="F235" s="98">
        <f t="shared" si="13"/>
        <v>499285</v>
      </c>
    </row>
    <row r="236" spans="1:6" x14ac:dyDescent="0.25">
      <c r="A236" s="4"/>
      <c r="B236" s="2" t="s">
        <v>100</v>
      </c>
      <c r="C236" s="80">
        <v>12</v>
      </c>
      <c r="D236" s="80" t="s">
        <v>104</v>
      </c>
      <c r="E236" s="77">
        <f t="shared" si="12"/>
        <v>99857</v>
      </c>
      <c r="F236" s="98">
        <f t="shared" si="13"/>
        <v>1198284</v>
      </c>
    </row>
    <row r="237" spans="1:6" x14ac:dyDescent="0.25">
      <c r="A237" s="4"/>
      <c r="B237" s="2" t="s">
        <v>101</v>
      </c>
      <c r="C237" s="80">
        <v>5</v>
      </c>
      <c r="D237" s="80" t="s">
        <v>253</v>
      </c>
      <c r="E237" s="77">
        <f t="shared" si="12"/>
        <v>78232.5</v>
      </c>
      <c r="F237" s="98">
        <f t="shared" si="13"/>
        <v>391162.5</v>
      </c>
    </row>
    <row r="238" spans="1:6" x14ac:dyDescent="0.25">
      <c r="A238" s="4"/>
      <c r="B238" s="2" t="s">
        <v>102</v>
      </c>
      <c r="C238" s="80">
        <v>4</v>
      </c>
      <c r="D238" s="80" t="s">
        <v>253</v>
      </c>
      <c r="E238" s="77">
        <f t="shared" si="12"/>
        <v>51850</v>
      </c>
      <c r="F238" s="98">
        <f t="shared" si="13"/>
        <v>207400</v>
      </c>
    </row>
    <row r="239" spans="1:6" x14ac:dyDescent="0.25">
      <c r="A239" s="4"/>
      <c r="B239" s="2" t="s">
        <v>103</v>
      </c>
      <c r="C239" s="80">
        <v>2</v>
      </c>
      <c r="D239" s="80" t="s">
        <v>253</v>
      </c>
      <c r="E239" s="77">
        <f t="shared" si="12"/>
        <v>1282952.5449333338</v>
      </c>
      <c r="F239" s="98">
        <f t="shared" si="13"/>
        <v>2565905.0898666675</v>
      </c>
    </row>
    <row r="240" spans="1:6" x14ac:dyDescent="0.25">
      <c r="A240" s="4"/>
      <c r="B240" s="2" t="s">
        <v>286</v>
      </c>
      <c r="C240" s="80">
        <v>4</v>
      </c>
      <c r="D240" s="80" t="s">
        <v>253</v>
      </c>
      <c r="E240" s="77">
        <f t="shared" si="12"/>
        <v>359564.5</v>
      </c>
      <c r="F240" s="98">
        <f t="shared" si="13"/>
        <v>1438258</v>
      </c>
    </row>
    <row r="241" spans="1:6" x14ac:dyDescent="0.25">
      <c r="A241" s="4">
        <v>3</v>
      </c>
      <c r="B241" s="86" t="s">
        <v>328</v>
      </c>
      <c r="C241" s="119"/>
      <c r="D241" s="119"/>
      <c r="E241" s="77"/>
      <c r="F241" s="98"/>
    </row>
    <row r="242" spans="1:6" x14ac:dyDescent="0.25">
      <c r="A242" s="4"/>
      <c r="B242" s="2" t="s">
        <v>95</v>
      </c>
      <c r="C242" s="80">
        <v>3</v>
      </c>
      <c r="D242" s="80" t="s">
        <v>253</v>
      </c>
      <c r="E242" s="77">
        <f>E231</f>
        <v>183896.7</v>
      </c>
      <c r="F242" s="98">
        <f>E242*C242</f>
        <v>551690.10000000009</v>
      </c>
    </row>
    <row r="243" spans="1:6" x14ac:dyDescent="0.25">
      <c r="A243" s="4"/>
      <c r="B243" s="2" t="s">
        <v>96</v>
      </c>
      <c r="C243" s="80">
        <v>2</v>
      </c>
      <c r="D243" s="80" t="s">
        <v>253</v>
      </c>
      <c r="E243" s="77">
        <f t="shared" si="12"/>
        <v>184461.55999999997</v>
      </c>
      <c r="F243" s="98">
        <f t="shared" ref="F243:F251" si="14">E243*C243</f>
        <v>368923.11999999994</v>
      </c>
    </row>
    <row r="244" spans="1:6" x14ac:dyDescent="0.25">
      <c r="A244" s="4"/>
      <c r="B244" s="2" t="s">
        <v>97</v>
      </c>
      <c r="C244" s="80">
        <v>38.6</v>
      </c>
      <c r="D244" s="80" t="s">
        <v>104</v>
      </c>
      <c r="E244" s="77">
        <f t="shared" si="12"/>
        <v>88983.75</v>
      </c>
      <c r="F244" s="98">
        <f t="shared" si="14"/>
        <v>3434772.75</v>
      </c>
    </row>
    <row r="245" spans="1:6" x14ac:dyDescent="0.25">
      <c r="A245" s="4"/>
      <c r="B245" s="2" t="s">
        <v>98</v>
      </c>
      <c r="C245" s="80">
        <v>24.8</v>
      </c>
      <c r="D245" s="80" t="s">
        <v>104</v>
      </c>
      <c r="E245" s="77">
        <f t="shared" si="12"/>
        <v>208992.1</v>
      </c>
      <c r="F245" s="98">
        <f t="shared" si="14"/>
        <v>5183004.08</v>
      </c>
    </row>
    <row r="246" spans="1:6" x14ac:dyDescent="0.25">
      <c r="A246" s="4"/>
      <c r="B246" s="2" t="s">
        <v>99</v>
      </c>
      <c r="C246" s="80">
        <v>5</v>
      </c>
      <c r="D246" s="80" t="s">
        <v>104</v>
      </c>
      <c r="E246" s="77">
        <f t="shared" si="12"/>
        <v>99857</v>
      </c>
      <c r="F246" s="98">
        <f t="shared" si="14"/>
        <v>499285</v>
      </c>
    </row>
    <row r="247" spans="1:6" x14ac:dyDescent="0.25">
      <c r="A247" s="4"/>
      <c r="B247" s="2" t="s">
        <v>100</v>
      </c>
      <c r="C247" s="80">
        <v>12</v>
      </c>
      <c r="D247" s="80" t="s">
        <v>104</v>
      </c>
      <c r="E247" s="77">
        <f t="shared" si="12"/>
        <v>99857</v>
      </c>
      <c r="F247" s="98">
        <f t="shared" si="14"/>
        <v>1198284</v>
      </c>
    </row>
    <row r="248" spans="1:6" x14ac:dyDescent="0.25">
      <c r="A248" s="4"/>
      <c r="B248" s="2" t="s">
        <v>101</v>
      </c>
      <c r="C248" s="80">
        <v>5</v>
      </c>
      <c r="D248" s="80" t="s">
        <v>253</v>
      </c>
      <c r="E248" s="77">
        <f t="shared" si="12"/>
        <v>78232.5</v>
      </c>
      <c r="F248" s="98">
        <f t="shared" si="14"/>
        <v>391162.5</v>
      </c>
    </row>
    <row r="249" spans="1:6" x14ac:dyDescent="0.25">
      <c r="A249" s="4"/>
      <c r="B249" s="2" t="s">
        <v>102</v>
      </c>
      <c r="C249" s="80">
        <v>4</v>
      </c>
      <c r="D249" s="80" t="s">
        <v>253</v>
      </c>
      <c r="E249" s="77">
        <f t="shared" si="12"/>
        <v>51850</v>
      </c>
      <c r="F249" s="98">
        <f t="shared" si="14"/>
        <v>207400</v>
      </c>
    </row>
    <row r="250" spans="1:6" x14ac:dyDescent="0.25">
      <c r="A250" s="4"/>
      <c r="B250" s="2" t="s">
        <v>103</v>
      </c>
      <c r="C250" s="80">
        <v>2</v>
      </c>
      <c r="D250" s="80" t="s">
        <v>253</v>
      </c>
      <c r="E250" s="77">
        <f t="shared" si="12"/>
        <v>1282952.5449333338</v>
      </c>
      <c r="F250" s="98">
        <f t="shared" si="14"/>
        <v>2565905.0898666675</v>
      </c>
    </row>
    <row r="251" spans="1:6" x14ac:dyDescent="0.25">
      <c r="A251" s="4"/>
      <c r="B251" s="2" t="s">
        <v>286</v>
      </c>
      <c r="C251" s="80">
        <v>4</v>
      </c>
      <c r="D251" s="80" t="s">
        <v>253</v>
      </c>
      <c r="E251" s="77">
        <f t="shared" si="12"/>
        <v>359564.5</v>
      </c>
      <c r="F251" s="98">
        <f t="shared" si="14"/>
        <v>1438258</v>
      </c>
    </row>
    <row r="252" spans="1:6" x14ac:dyDescent="0.25">
      <c r="A252" s="4">
        <v>4</v>
      </c>
      <c r="B252" s="86" t="s">
        <v>329</v>
      </c>
      <c r="C252" s="119"/>
      <c r="D252" s="119"/>
      <c r="E252" s="77"/>
      <c r="F252" s="98"/>
    </row>
    <row r="253" spans="1:6" x14ac:dyDescent="0.25">
      <c r="A253" s="4"/>
      <c r="B253" s="2" t="s">
        <v>95</v>
      </c>
      <c r="C253" s="80">
        <v>3</v>
      </c>
      <c r="D253" s="80" t="s">
        <v>253</v>
      </c>
      <c r="E253" s="77">
        <f>E242</f>
        <v>183896.7</v>
      </c>
      <c r="F253" s="98">
        <f>E253*C253</f>
        <v>551690.10000000009</v>
      </c>
    </row>
    <row r="254" spans="1:6" x14ac:dyDescent="0.25">
      <c r="A254" s="4"/>
      <c r="B254" s="2" t="s">
        <v>96</v>
      </c>
      <c r="C254" s="80">
        <v>2</v>
      </c>
      <c r="D254" s="80" t="s">
        <v>253</v>
      </c>
      <c r="E254" s="77">
        <f t="shared" si="12"/>
        <v>184461.55999999997</v>
      </c>
      <c r="F254" s="98">
        <f t="shared" ref="F254:F262" si="15">E254*C254</f>
        <v>368923.11999999994</v>
      </c>
    </row>
    <row r="255" spans="1:6" x14ac:dyDescent="0.25">
      <c r="A255" s="4"/>
      <c r="B255" s="2" t="s">
        <v>97</v>
      </c>
      <c r="C255" s="80">
        <v>38.6</v>
      </c>
      <c r="D255" s="80" t="s">
        <v>104</v>
      </c>
      <c r="E255" s="77">
        <f t="shared" si="12"/>
        <v>88983.75</v>
      </c>
      <c r="F255" s="98">
        <f t="shared" si="15"/>
        <v>3434772.75</v>
      </c>
    </row>
    <row r="256" spans="1:6" x14ac:dyDescent="0.25">
      <c r="A256" s="4"/>
      <c r="B256" s="2" t="s">
        <v>98</v>
      </c>
      <c r="C256" s="80">
        <v>24.8</v>
      </c>
      <c r="D256" s="80" t="s">
        <v>104</v>
      </c>
      <c r="E256" s="77">
        <f t="shared" si="12"/>
        <v>208992.1</v>
      </c>
      <c r="F256" s="98">
        <f t="shared" si="15"/>
        <v>5183004.08</v>
      </c>
    </row>
    <row r="257" spans="1:6" x14ac:dyDescent="0.25">
      <c r="A257" s="4"/>
      <c r="B257" s="2" t="s">
        <v>99</v>
      </c>
      <c r="C257" s="80">
        <v>5</v>
      </c>
      <c r="D257" s="80" t="s">
        <v>104</v>
      </c>
      <c r="E257" s="77">
        <f t="shared" si="12"/>
        <v>99857</v>
      </c>
      <c r="F257" s="98">
        <f t="shared" si="15"/>
        <v>499285</v>
      </c>
    </row>
    <row r="258" spans="1:6" x14ac:dyDescent="0.25">
      <c r="A258" s="4"/>
      <c r="B258" s="2" t="s">
        <v>100</v>
      </c>
      <c r="C258" s="80">
        <v>12</v>
      </c>
      <c r="D258" s="80" t="s">
        <v>104</v>
      </c>
      <c r="E258" s="77">
        <f t="shared" si="12"/>
        <v>99857</v>
      </c>
      <c r="F258" s="98">
        <f t="shared" si="15"/>
        <v>1198284</v>
      </c>
    </row>
    <row r="259" spans="1:6" x14ac:dyDescent="0.25">
      <c r="A259" s="4"/>
      <c r="B259" s="2" t="s">
        <v>101</v>
      </c>
      <c r="C259" s="80">
        <v>5</v>
      </c>
      <c r="D259" s="80" t="s">
        <v>253</v>
      </c>
      <c r="E259" s="77">
        <f t="shared" si="12"/>
        <v>78232.5</v>
      </c>
      <c r="F259" s="98">
        <f t="shared" si="15"/>
        <v>391162.5</v>
      </c>
    </row>
    <row r="260" spans="1:6" x14ac:dyDescent="0.25">
      <c r="A260" s="4"/>
      <c r="B260" s="2" t="s">
        <v>102</v>
      </c>
      <c r="C260" s="80">
        <v>4</v>
      </c>
      <c r="D260" s="80" t="s">
        <v>253</v>
      </c>
      <c r="E260" s="77">
        <f t="shared" si="12"/>
        <v>51850</v>
      </c>
      <c r="F260" s="98">
        <f t="shared" si="15"/>
        <v>207400</v>
      </c>
    </row>
    <row r="261" spans="1:6" x14ac:dyDescent="0.25">
      <c r="A261" s="4"/>
      <c r="B261" s="2" t="s">
        <v>103</v>
      </c>
      <c r="C261" s="80">
        <v>2</v>
      </c>
      <c r="D261" s="80" t="s">
        <v>253</v>
      </c>
      <c r="E261" s="77">
        <f t="shared" si="12"/>
        <v>1282952.5449333338</v>
      </c>
      <c r="F261" s="98">
        <f t="shared" si="15"/>
        <v>2565905.0898666675</v>
      </c>
    </row>
    <row r="262" spans="1:6" x14ac:dyDescent="0.25">
      <c r="A262" s="4"/>
      <c r="B262" s="2" t="s">
        <v>286</v>
      </c>
      <c r="C262" s="80">
        <v>4</v>
      </c>
      <c r="D262" s="80" t="s">
        <v>253</v>
      </c>
      <c r="E262" s="77">
        <f t="shared" si="12"/>
        <v>359564.5</v>
      </c>
      <c r="F262" s="98">
        <f t="shared" si="15"/>
        <v>1438258</v>
      </c>
    </row>
    <row r="263" spans="1:6" x14ac:dyDescent="0.25">
      <c r="A263" s="4">
        <v>5</v>
      </c>
      <c r="B263" s="86" t="s">
        <v>330</v>
      </c>
      <c r="C263" s="119"/>
      <c r="D263" s="119"/>
      <c r="E263" s="77"/>
      <c r="F263" s="98"/>
    </row>
    <row r="264" spans="1:6" x14ac:dyDescent="0.25">
      <c r="A264" s="4"/>
      <c r="B264" s="2" t="s">
        <v>95</v>
      </c>
      <c r="C264" s="80">
        <v>3</v>
      </c>
      <c r="D264" s="80" t="s">
        <v>253</v>
      </c>
      <c r="E264" s="77">
        <f>E253</f>
        <v>183896.7</v>
      </c>
      <c r="F264" s="98">
        <f>E264*C264</f>
        <v>551690.10000000009</v>
      </c>
    </row>
    <row r="265" spans="1:6" x14ac:dyDescent="0.25">
      <c r="A265" s="4"/>
      <c r="B265" s="2" t="s">
        <v>96</v>
      </c>
      <c r="C265" s="80">
        <v>2</v>
      </c>
      <c r="D265" s="80" t="s">
        <v>253</v>
      </c>
      <c r="E265" s="77">
        <f t="shared" si="12"/>
        <v>184461.55999999997</v>
      </c>
      <c r="F265" s="98">
        <f t="shared" ref="F265:F273" si="16">E265*C265</f>
        <v>368923.11999999994</v>
      </c>
    </row>
    <row r="266" spans="1:6" x14ac:dyDescent="0.25">
      <c r="A266" s="4"/>
      <c r="B266" s="2" t="s">
        <v>97</v>
      </c>
      <c r="C266" s="80">
        <v>38.6</v>
      </c>
      <c r="D266" s="80" t="s">
        <v>104</v>
      </c>
      <c r="E266" s="77">
        <f t="shared" si="12"/>
        <v>88983.75</v>
      </c>
      <c r="F266" s="98">
        <f t="shared" si="16"/>
        <v>3434772.75</v>
      </c>
    </row>
    <row r="267" spans="1:6" x14ac:dyDescent="0.25">
      <c r="A267" s="4"/>
      <c r="B267" s="2" t="s">
        <v>98</v>
      </c>
      <c r="C267" s="80">
        <v>24.8</v>
      </c>
      <c r="D267" s="80" t="s">
        <v>104</v>
      </c>
      <c r="E267" s="77">
        <f t="shared" si="12"/>
        <v>208992.1</v>
      </c>
      <c r="F267" s="98">
        <f t="shared" si="16"/>
        <v>5183004.08</v>
      </c>
    </row>
    <row r="268" spans="1:6" x14ac:dyDescent="0.25">
      <c r="A268" s="4"/>
      <c r="B268" s="2" t="s">
        <v>99</v>
      </c>
      <c r="C268" s="80">
        <v>5</v>
      </c>
      <c r="D268" s="80" t="s">
        <v>104</v>
      </c>
      <c r="E268" s="77">
        <f t="shared" si="12"/>
        <v>99857</v>
      </c>
      <c r="F268" s="98">
        <f t="shared" si="16"/>
        <v>499285</v>
      </c>
    </row>
    <row r="269" spans="1:6" x14ac:dyDescent="0.25">
      <c r="A269" s="4"/>
      <c r="B269" s="2" t="s">
        <v>100</v>
      </c>
      <c r="C269" s="80">
        <v>12</v>
      </c>
      <c r="D269" s="80" t="s">
        <v>104</v>
      </c>
      <c r="E269" s="77">
        <f t="shared" si="12"/>
        <v>99857</v>
      </c>
      <c r="F269" s="98">
        <f t="shared" si="16"/>
        <v>1198284</v>
      </c>
    </row>
    <row r="270" spans="1:6" x14ac:dyDescent="0.25">
      <c r="A270" s="4"/>
      <c r="B270" s="2" t="s">
        <v>101</v>
      </c>
      <c r="C270" s="80">
        <v>5</v>
      </c>
      <c r="D270" s="80" t="s">
        <v>253</v>
      </c>
      <c r="E270" s="77">
        <f t="shared" si="12"/>
        <v>78232.5</v>
      </c>
      <c r="F270" s="98">
        <f t="shared" si="16"/>
        <v>391162.5</v>
      </c>
    </row>
    <row r="271" spans="1:6" x14ac:dyDescent="0.25">
      <c r="A271" s="4"/>
      <c r="B271" s="2" t="s">
        <v>102</v>
      </c>
      <c r="C271" s="80">
        <v>4</v>
      </c>
      <c r="D271" s="80" t="s">
        <v>253</v>
      </c>
      <c r="E271" s="77">
        <f t="shared" si="12"/>
        <v>51850</v>
      </c>
      <c r="F271" s="98">
        <f t="shared" si="16"/>
        <v>207400</v>
      </c>
    </row>
    <row r="272" spans="1:6" x14ac:dyDescent="0.25">
      <c r="A272" s="4"/>
      <c r="B272" s="2" t="s">
        <v>103</v>
      </c>
      <c r="C272" s="80">
        <v>2</v>
      </c>
      <c r="D272" s="80" t="s">
        <v>253</v>
      </c>
      <c r="E272" s="77">
        <f t="shared" si="12"/>
        <v>1282952.5449333338</v>
      </c>
      <c r="F272" s="98">
        <f t="shared" si="16"/>
        <v>2565905.0898666675</v>
      </c>
    </row>
    <row r="273" spans="1:6" x14ac:dyDescent="0.25">
      <c r="A273" s="4"/>
      <c r="B273" s="2" t="s">
        <v>286</v>
      </c>
      <c r="C273" s="80">
        <v>4</v>
      </c>
      <c r="D273" s="80" t="s">
        <v>253</v>
      </c>
      <c r="E273" s="77">
        <f t="shared" si="12"/>
        <v>359564.5</v>
      </c>
      <c r="F273" s="98">
        <f t="shared" si="16"/>
        <v>1438258</v>
      </c>
    </row>
    <row r="274" spans="1:6" x14ac:dyDescent="0.25">
      <c r="A274" s="4">
        <v>6</v>
      </c>
      <c r="B274" s="86" t="s">
        <v>331</v>
      </c>
      <c r="C274" s="119"/>
      <c r="D274" s="119"/>
      <c r="E274" s="77"/>
      <c r="F274" s="98"/>
    </row>
    <row r="275" spans="1:6" x14ac:dyDescent="0.25">
      <c r="A275" s="4"/>
      <c r="B275" s="2" t="s">
        <v>95</v>
      </c>
      <c r="C275" s="80">
        <v>3</v>
      </c>
      <c r="D275" s="80" t="s">
        <v>253</v>
      </c>
      <c r="E275" s="77">
        <f>E264</f>
        <v>183896.7</v>
      </c>
      <c r="F275" s="98">
        <f>E275*C275</f>
        <v>551690.10000000009</v>
      </c>
    </row>
    <row r="276" spans="1:6" x14ac:dyDescent="0.25">
      <c r="A276" s="4"/>
      <c r="B276" s="2" t="s">
        <v>96</v>
      </c>
      <c r="C276" s="80">
        <v>2</v>
      </c>
      <c r="D276" s="80" t="s">
        <v>253</v>
      </c>
      <c r="E276" s="77">
        <f t="shared" si="12"/>
        <v>184461.55999999997</v>
      </c>
      <c r="F276" s="98">
        <f t="shared" ref="F276:F284" si="17">E276*C276</f>
        <v>368923.11999999994</v>
      </c>
    </row>
    <row r="277" spans="1:6" x14ac:dyDescent="0.25">
      <c r="A277" s="4"/>
      <c r="B277" s="2" t="s">
        <v>97</v>
      </c>
      <c r="C277" s="80">
        <v>38.6</v>
      </c>
      <c r="D277" s="80" t="s">
        <v>104</v>
      </c>
      <c r="E277" s="77">
        <f t="shared" si="12"/>
        <v>88983.75</v>
      </c>
      <c r="F277" s="98">
        <f t="shared" si="17"/>
        <v>3434772.75</v>
      </c>
    </row>
    <row r="278" spans="1:6" x14ac:dyDescent="0.25">
      <c r="A278" s="4"/>
      <c r="B278" s="2" t="s">
        <v>98</v>
      </c>
      <c r="C278" s="80">
        <v>24.8</v>
      </c>
      <c r="D278" s="80" t="s">
        <v>104</v>
      </c>
      <c r="E278" s="77">
        <f t="shared" si="12"/>
        <v>208992.1</v>
      </c>
      <c r="F278" s="98">
        <f t="shared" si="17"/>
        <v>5183004.08</v>
      </c>
    </row>
    <row r="279" spans="1:6" x14ac:dyDescent="0.25">
      <c r="A279" s="4"/>
      <c r="B279" s="2" t="s">
        <v>99</v>
      </c>
      <c r="C279" s="80">
        <v>5</v>
      </c>
      <c r="D279" s="80" t="s">
        <v>104</v>
      </c>
      <c r="E279" s="77">
        <f t="shared" si="12"/>
        <v>99857</v>
      </c>
      <c r="F279" s="98">
        <f t="shared" si="17"/>
        <v>499285</v>
      </c>
    </row>
    <row r="280" spans="1:6" x14ac:dyDescent="0.25">
      <c r="A280" s="4"/>
      <c r="B280" s="2" t="s">
        <v>100</v>
      </c>
      <c r="C280" s="80">
        <v>12</v>
      </c>
      <c r="D280" s="80" t="s">
        <v>104</v>
      </c>
      <c r="E280" s="77">
        <f t="shared" si="12"/>
        <v>99857</v>
      </c>
      <c r="F280" s="98">
        <f t="shared" si="17"/>
        <v>1198284</v>
      </c>
    </row>
    <row r="281" spans="1:6" x14ac:dyDescent="0.25">
      <c r="A281" s="4"/>
      <c r="B281" s="2" t="s">
        <v>101</v>
      </c>
      <c r="C281" s="80">
        <v>5</v>
      </c>
      <c r="D281" s="80" t="s">
        <v>253</v>
      </c>
      <c r="E281" s="77">
        <f t="shared" si="12"/>
        <v>78232.5</v>
      </c>
      <c r="F281" s="98">
        <f t="shared" si="17"/>
        <v>391162.5</v>
      </c>
    </row>
    <row r="282" spans="1:6" x14ac:dyDescent="0.25">
      <c r="A282" s="4"/>
      <c r="B282" s="2" t="s">
        <v>102</v>
      </c>
      <c r="C282" s="80">
        <v>4</v>
      </c>
      <c r="D282" s="80" t="s">
        <v>253</v>
      </c>
      <c r="E282" s="77">
        <f t="shared" si="12"/>
        <v>51850</v>
      </c>
      <c r="F282" s="98">
        <f t="shared" si="17"/>
        <v>207400</v>
      </c>
    </row>
    <row r="283" spans="1:6" x14ac:dyDescent="0.25">
      <c r="A283" s="4"/>
      <c r="B283" s="2" t="s">
        <v>103</v>
      </c>
      <c r="C283" s="80">
        <v>2</v>
      </c>
      <c r="D283" s="80" t="s">
        <v>253</v>
      </c>
      <c r="E283" s="77">
        <f t="shared" si="12"/>
        <v>1282952.5449333338</v>
      </c>
      <c r="F283" s="98">
        <f t="shared" si="17"/>
        <v>2565905.0898666675</v>
      </c>
    </row>
    <row r="284" spans="1:6" x14ac:dyDescent="0.25">
      <c r="A284" s="4"/>
      <c r="B284" s="2" t="s">
        <v>286</v>
      </c>
      <c r="C284" s="80">
        <v>4</v>
      </c>
      <c r="D284" s="80" t="s">
        <v>253</v>
      </c>
      <c r="E284" s="77">
        <f t="shared" si="12"/>
        <v>359564.5</v>
      </c>
      <c r="F284" s="98">
        <f t="shared" si="17"/>
        <v>1438258</v>
      </c>
    </row>
    <row r="285" spans="1:6" x14ac:dyDescent="0.25">
      <c r="A285" s="4">
        <v>7</v>
      </c>
      <c r="B285" s="86" t="s">
        <v>332</v>
      </c>
      <c r="C285" s="119"/>
      <c r="D285" s="119"/>
      <c r="E285" s="77"/>
      <c r="F285" s="98"/>
    </row>
    <row r="286" spans="1:6" x14ac:dyDescent="0.25">
      <c r="A286" s="4"/>
      <c r="B286" s="2" t="s">
        <v>95</v>
      </c>
      <c r="C286" s="80">
        <v>3</v>
      </c>
      <c r="D286" s="80" t="s">
        <v>253</v>
      </c>
      <c r="E286" s="77">
        <f>E275</f>
        <v>183896.7</v>
      </c>
      <c r="F286" s="98">
        <f>E286*C286</f>
        <v>551690.10000000009</v>
      </c>
    </row>
    <row r="287" spans="1:6" x14ac:dyDescent="0.25">
      <c r="A287" s="4"/>
      <c r="B287" s="2" t="s">
        <v>96</v>
      </c>
      <c r="C287" s="80">
        <v>2</v>
      </c>
      <c r="D287" s="80" t="s">
        <v>253</v>
      </c>
      <c r="E287" s="77">
        <f t="shared" si="12"/>
        <v>184461.55999999997</v>
      </c>
      <c r="F287" s="98">
        <f t="shared" ref="F287:F295" si="18">E287*C287</f>
        <v>368923.11999999994</v>
      </c>
    </row>
    <row r="288" spans="1:6" x14ac:dyDescent="0.25">
      <c r="A288" s="4"/>
      <c r="B288" s="2" t="s">
        <v>97</v>
      </c>
      <c r="C288" s="80">
        <v>38.6</v>
      </c>
      <c r="D288" s="80" t="s">
        <v>104</v>
      </c>
      <c r="E288" s="77">
        <f t="shared" si="12"/>
        <v>88983.75</v>
      </c>
      <c r="F288" s="98">
        <f t="shared" si="18"/>
        <v>3434772.75</v>
      </c>
    </row>
    <row r="289" spans="1:6" x14ac:dyDescent="0.25">
      <c r="A289" s="4"/>
      <c r="B289" s="2" t="s">
        <v>98</v>
      </c>
      <c r="C289" s="80">
        <v>24.8</v>
      </c>
      <c r="D289" s="80" t="s">
        <v>104</v>
      </c>
      <c r="E289" s="77">
        <f t="shared" si="12"/>
        <v>208992.1</v>
      </c>
      <c r="F289" s="98">
        <f t="shared" si="18"/>
        <v>5183004.08</v>
      </c>
    </row>
    <row r="290" spans="1:6" x14ac:dyDescent="0.25">
      <c r="A290" s="4"/>
      <c r="B290" s="2" t="s">
        <v>99</v>
      </c>
      <c r="C290" s="80">
        <v>5</v>
      </c>
      <c r="D290" s="80" t="s">
        <v>104</v>
      </c>
      <c r="E290" s="77">
        <f t="shared" si="12"/>
        <v>99857</v>
      </c>
      <c r="F290" s="98">
        <f t="shared" si="18"/>
        <v>499285</v>
      </c>
    </row>
    <row r="291" spans="1:6" x14ac:dyDescent="0.25">
      <c r="A291" s="4"/>
      <c r="B291" s="2" t="s">
        <v>100</v>
      </c>
      <c r="C291" s="80">
        <v>12</v>
      </c>
      <c r="D291" s="80" t="s">
        <v>104</v>
      </c>
      <c r="E291" s="77">
        <f t="shared" si="12"/>
        <v>99857</v>
      </c>
      <c r="F291" s="98">
        <f t="shared" si="18"/>
        <v>1198284</v>
      </c>
    </row>
    <row r="292" spans="1:6" x14ac:dyDescent="0.25">
      <c r="A292" s="4"/>
      <c r="B292" s="2" t="s">
        <v>101</v>
      </c>
      <c r="C292" s="80">
        <v>5</v>
      </c>
      <c r="D292" s="80" t="s">
        <v>253</v>
      </c>
      <c r="E292" s="77">
        <f t="shared" si="12"/>
        <v>78232.5</v>
      </c>
      <c r="F292" s="98">
        <f t="shared" si="18"/>
        <v>391162.5</v>
      </c>
    </row>
    <row r="293" spans="1:6" x14ac:dyDescent="0.25">
      <c r="A293" s="4"/>
      <c r="B293" s="2" t="s">
        <v>102</v>
      </c>
      <c r="C293" s="80">
        <v>4</v>
      </c>
      <c r="D293" s="80" t="s">
        <v>253</v>
      </c>
      <c r="E293" s="77">
        <f t="shared" si="12"/>
        <v>51850</v>
      </c>
      <c r="F293" s="98">
        <f t="shared" si="18"/>
        <v>207400</v>
      </c>
    </row>
    <row r="294" spans="1:6" x14ac:dyDescent="0.25">
      <c r="A294" s="4"/>
      <c r="B294" s="2" t="s">
        <v>103</v>
      </c>
      <c r="C294" s="80">
        <v>2</v>
      </c>
      <c r="D294" s="80" t="s">
        <v>253</v>
      </c>
      <c r="E294" s="77">
        <f t="shared" si="12"/>
        <v>1282952.5449333338</v>
      </c>
      <c r="F294" s="98">
        <f t="shared" si="18"/>
        <v>2565905.0898666675</v>
      </c>
    </row>
    <row r="295" spans="1:6" x14ac:dyDescent="0.25">
      <c r="A295" s="4"/>
      <c r="B295" s="2" t="s">
        <v>286</v>
      </c>
      <c r="C295" s="80">
        <v>4</v>
      </c>
      <c r="D295" s="80" t="s">
        <v>253</v>
      </c>
      <c r="E295" s="77">
        <f t="shared" si="12"/>
        <v>359564.5</v>
      </c>
      <c r="F295" s="98">
        <f t="shared" si="18"/>
        <v>1438258</v>
      </c>
    </row>
    <row r="296" spans="1:6" x14ac:dyDescent="0.25">
      <c r="A296" s="4">
        <v>8</v>
      </c>
      <c r="B296" s="82" t="s">
        <v>411</v>
      </c>
      <c r="C296" s="80"/>
      <c r="D296" s="80"/>
      <c r="E296" s="77"/>
      <c r="F296" s="98"/>
    </row>
    <row r="297" spans="1:6" x14ac:dyDescent="0.25">
      <c r="A297" s="4"/>
      <c r="B297" s="2" t="str">
        <f>B286</f>
        <v>1. Pekerjaan Pas. Kloset duduk</v>
      </c>
      <c r="C297" s="80">
        <f>C286</f>
        <v>3</v>
      </c>
      <c r="D297" s="80" t="s">
        <v>253</v>
      </c>
      <c r="E297" s="77">
        <f>E286</f>
        <v>183896.7</v>
      </c>
      <c r="F297" s="98">
        <f>F286</f>
        <v>551690.10000000009</v>
      </c>
    </row>
    <row r="298" spans="1:6" x14ac:dyDescent="0.25">
      <c r="A298" s="4"/>
      <c r="B298" s="2" t="str">
        <f t="shared" ref="B298:C306" si="19">B287</f>
        <v>2. Pekerjaan Pas. Wastafel</v>
      </c>
      <c r="C298" s="80">
        <f t="shared" si="19"/>
        <v>2</v>
      </c>
      <c r="D298" s="80" t="s">
        <v>253</v>
      </c>
      <c r="E298" s="77">
        <f t="shared" ref="E298:F306" si="20">E287</f>
        <v>184461.55999999997</v>
      </c>
      <c r="F298" s="98">
        <f t="shared" si="20"/>
        <v>368923.11999999994</v>
      </c>
    </row>
    <row r="299" spans="1:6" x14ac:dyDescent="0.25">
      <c r="A299" s="4"/>
      <c r="B299" s="2" t="str">
        <f t="shared" si="19"/>
        <v>3. Pekerjaan pas. Pipa PVC type AW Ø1/2"</v>
      </c>
      <c r="C299" s="80">
        <f t="shared" si="19"/>
        <v>38.6</v>
      </c>
      <c r="D299" s="80" t="s">
        <v>253</v>
      </c>
      <c r="E299" s="77">
        <f t="shared" si="20"/>
        <v>88983.75</v>
      </c>
      <c r="F299" s="98">
        <f t="shared" si="20"/>
        <v>3434772.75</v>
      </c>
    </row>
    <row r="300" spans="1:6" x14ac:dyDescent="0.25">
      <c r="A300" s="4"/>
      <c r="B300" s="2" t="str">
        <f t="shared" si="19"/>
        <v>4. Pekerjaan Pas. Pipa PVC type AW Ø3/4"</v>
      </c>
      <c r="C300" s="80">
        <f t="shared" si="19"/>
        <v>24.8</v>
      </c>
      <c r="D300" s="80" t="s">
        <v>253</v>
      </c>
      <c r="E300" s="77">
        <f t="shared" si="20"/>
        <v>208992.1</v>
      </c>
      <c r="F300" s="98">
        <f t="shared" si="20"/>
        <v>5183004.08</v>
      </c>
    </row>
    <row r="301" spans="1:6" x14ac:dyDescent="0.25">
      <c r="A301" s="4"/>
      <c r="B301" s="2" t="str">
        <f t="shared" si="19"/>
        <v>5. Pekerjaan pas. Pipa PVC type AW Ø1 1/2"</v>
      </c>
      <c r="C301" s="80">
        <f t="shared" si="19"/>
        <v>5</v>
      </c>
      <c r="D301" s="80" t="s">
        <v>253</v>
      </c>
      <c r="E301" s="77">
        <f t="shared" si="20"/>
        <v>99857</v>
      </c>
      <c r="F301" s="98">
        <f t="shared" si="20"/>
        <v>499285</v>
      </c>
    </row>
    <row r="302" spans="1:6" x14ac:dyDescent="0.25">
      <c r="A302" s="4"/>
      <c r="B302" s="2" t="str">
        <f t="shared" si="19"/>
        <v>6. Pekerjaan Pas. Pipa PVC type AW Ø4"</v>
      </c>
      <c r="C302" s="80">
        <f t="shared" si="19"/>
        <v>12</v>
      </c>
      <c r="D302" s="80" t="s">
        <v>253</v>
      </c>
      <c r="E302" s="77">
        <f t="shared" si="20"/>
        <v>99857</v>
      </c>
      <c r="F302" s="98">
        <f t="shared" si="20"/>
        <v>1198284</v>
      </c>
    </row>
    <row r="303" spans="1:6" x14ac:dyDescent="0.25">
      <c r="A303" s="4"/>
      <c r="B303" s="2" t="str">
        <f t="shared" si="19"/>
        <v>7. Pekerjaan Pas. Kran Ø1/2"</v>
      </c>
      <c r="C303" s="80">
        <f t="shared" si="19"/>
        <v>5</v>
      </c>
      <c r="D303" s="80" t="s">
        <v>253</v>
      </c>
      <c r="E303" s="77">
        <f t="shared" si="20"/>
        <v>78232.5</v>
      </c>
      <c r="F303" s="98">
        <f t="shared" si="20"/>
        <v>391162.5</v>
      </c>
    </row>
    <row r="304" spans="1:6" x14ac:dyDescent="0.25">
      <c r="A304" s="4"/>
      <c r="B304" s="2" t="str">
        <f t="shared" si="19"/>
        <v>8. Pekerjaan Pas. Floor Drain</v>
      </c>
      <c r="C304" s="80">
        <f t="shared" si="19"/>
        <v>4</v>
      </c>
      <c r="D304" s="80" t="s">
        <v>253</v>
      </c>
      <c r="E304" s="77">
        <f t="shared" si="20"/>
        <v>51850</v>
      </c>
      <c r="F304" s="98">
        <f t="shared" si="20"/>
        <v>207400</v>
      </c>
    </row>
    <row r="305" spans="1:9" x14ac:dyDescent="0.25">
      <c r="A305" s="4"/>
      <c r="B305" s="2" t="str">
        <f t="shared" si="19"/>
        <v>9. Pkerjaan Pas. SepticTank 1,5x2x1 M + Resapan</v>
      </c>
      <c r="C305" s="80">
        <f t="shared" si="19"/>
        <v>2</v>
      </c>
      <c r="D305" s="80" t="s">
        <v>253</v>
      </c>
      <c r="E305" s="77">
        <f t="shared" si="20"/>
        <v>1282952.5449333338</v>
      </c>
      <c r="F305" s="98">
        <f t="shared" si="20"/>
        <v>2565905.0898666675</v>
      </c>
    </row>
    <row r="306" spans="1:9" x14ac:dyDescent="0.25">
      <c r="A306" s="4"/>
      <c r="B306" s="2" t="str">
        <f t="shared" si="19"/>
        <v>10. Pekerjaan pas. Urinoir</v>
      </c>
      <c r="C306" s="80">
        <f t="shared" si="19"/>
        <v>4</v>
      </c>
      <c r="D306" s="80" t="s">
        <v>253</v>
      </c>
      <c r="E306" s="77">
        <f t="shared" si="20"/>
        <v>359564.5</v>
      </c>
      <c r="F306" s="98">
        <f t="shared" si="20"/>
        <v>1438258</v>
      </c>
    </row>
    <row r="307" spans="1:9" x14ac:dyDescent="0.25">
      <c r="A307" s="4"/>
      <c r="B307" s="2"/>
      <c r="C307" s="80"/>
      <c r="D307" s="80"/>
      <c r="E307" s="77"/>
      <c r="F307" s="98"/>
    </row>
    <row r="308" spans="1:9" x14ac:dyDescent="0.25">
      <c r="A308" s="4"/>
      <c r="B308" s="2"/>
      <c r="C308" s="80"/>
      <c r="D308" s="80"/>
      <c r="E308" s="77"/>
      <c r="F308" s="98"/>
    </row>
    <row r="309" spans="1:9" x14ac:dyDescent="0.25">
      <c r="A309" s="4"/>
      <c r="B309" s="2"/>
      <c r="C309" s="80"/>
      <c r="D309" s="80"/>
      <c r="E309" s="81" t="s">
        <v>67</v>
      </c>
      <c r="F309" s="99">
        <f>SUM(F219:F308)</f>
        <v>126709477.11893333</v>
      </c>
    </row>
    <row r="310" spans="1:9" x14ac:dyDescent="0.25">
      <c r="A310" s="107" t="s">
        <v>347</v>
      </c>
      <c r="B310" s="87" t="s">
        <v>106</v>
      </c>
      <c r="C310" s="89"/>
      <c r="D310" s="89"/>
      <c r="E310" s="88"/>
      <c r="F310" s="108"/>
    </row>
    <row r="311" spans="1:9" x14ac:dyDescent="0.25">
      <c r="A311" s="4"/>
      <c r="B311" s="2" t="s">
        <v>325</v>
      </c>
      <c r="C311" s="80"/>
      <c r="D311" s="80"/>
      <c r="E311" s="77"/>
      <c r="F311" s="98"/>
    </row>
    <row r="312" spans="1:9" x14ac:dyDescent="0.25">
      <c r="A312" s="4"/>
      <c r="B312" s="2" t="s">
        <v>107</v>
      </c>
      <c r="C312" s="80">
        <v>3</v>
      </c>
      <c r="D312" s="80" t="s">
        <v>253</v>
      </c>
      <c r="E312" s="77">
        <f>'Analisa Harga Satuan'!H843</f>
        <v>321470</v>
      </c>
      <c r="F312" s="98">
        <f>E312*C312</f>
        <v>964410</v>
      </c>
      <c r="I312" s="64">
        <f>SUM(F311:F317)</f>
        <v>15155145</v>
      </c>
    </row>
    <row r="313" spans="1:9" x14ac:dyDescent="0.25">
      <c r="A313" s="4"/>
      <c r="B313" s="2" t="s">
        <v>108</v>
      </c>
      <c r="C313" s="80">
        <v>3</v>
      </c>
      <c r="D313" s="80" t="s">
        <v>253</v>
      </c>
      <c r="E313" s="77">
        <f>'Analisa Harga Satuan'!H826</f>
        <v>304878</v>
      </c>
      <c r="F313" s="98">
        <f t="shared" ref="F313:F359" si="21">E313*C313</f>
        <v>914634</v>
      </c>
    </row>
    <row r="314" spans="1:9" x14ac:dyDescent="0.25">
      <c r="A314" s="4"/>
      <c r="B314" s="2" t="s">
        <v>109</v>
      </c>
      <c r="C314" s="80">
        <v>2</v>
      </c>
      <c r="D314" s="80" t="s">
        <v>253</v>
      </c>
      <c r="E314" s="77">
        <f>E316</f>
        <v>248620.75</v>
      </c>
      <c r="F314" s="98">
        <f t="shared" si="21"/>
        <v>497241.5</v>
      </c>
    </row>
    <row r="315" spans="1:9" x14ac:dyDescent="0.25">
      <c r="A315" s="4"/>
      <c r="B315" s="2" t="s">
        <v>110</v>
      </c>
      <c r="C315" s="80">
        <v>16</v>
      </c>
      <c r="D315" s="80" t="s">
        <v>253</v>
      </c>
      <c r="E315" s="77">
        <f>'Analisa Harga Satuan'!H860</f>
        <v>641110</v>
      </c>
      <c r="F315" s="98">
        <f t="shared" si="21"/>
        <v>10257760</v>
      </c>
    </row>
    <row r="316" spans="1:9" x14ac:dyDescent="0.25">
      <c r="A316" s="4"/>
      <c r="B316" s="2" t="s">
        <v>111</v>
      </c>
      <c r="C316" s="80">
        <v>9</v>
      </c>
      <c r="D316" s="80" t="s">
        <v>253</v>
      </c>
      <c r="E316" s="77">
        <f>'Analisa Harga Satuan'!H877</f>
        <v>248620.75</v>
      </c>
      <c r="F316" s="98">
        <f t="shared" si="21"/>
        <v>2237586.75</v>
      </c>
    </row>
    <row r="317" spans="1:9" x14ac:dyDescent="0.25">
      <c r="A317" s="4"/>
      <c r="B317" s="2" t="s">
        <v>112</v>
      </c>
      <c r="C317" s="80">
        <v>1</v>
      </c>
      <c r="D317" s="80" t="s">
        <v>253</v>
      </c>
      <c r="E317" s="77">
        <f>'Analisa Harga Satuan'!H894</f>
        <v>283512.75</v>
      </c>
      <c r="F317" s="98">
        <f t="shared" si="21"/>
        <v>283512.75</v>
      </c>
    </row>
    <row r="318" spans="1:9" x14ac:dyDescent="0.25">
      <c r="A318" s="4"/>
      <c r="B318" s="2" t="s">
        <v>327</v>
      </c>
      <c r="C318" s="80"/>
      <c r="D318" s="80"/>
      <c r="E318" s="77"/>
      <c r="F318" s="98"/>
    </row>
    <row r="319" spans="1:9" x14ac:dyDescent="0.25">
      <c r="A319" s="4"/>
      <c r="B319" s="2" t="s">
        <v>107</v>
      </c>
      <c r="C319" s="80">
        <v>3</v>
      </c>
      <c r="D319" s="80" t="s">
        <v>253</v>
      </c>
      <c r="E319" s="77">
        <f t="shared" ref="E319:E324" si="22">E312</f>
        <v>321470</v>
      </c>
      <c r="F319" s="98">
        <f t="shared" si="21"/>
        <v>964410</v>
      </c>
    </row>
    <row r="320" spans="1:9" x14ac:dyDescent="0.25">
      <c r="A320" s="4"/>
      <c r="B320" s="2" t="s">
        <v>108</v>
      </c>
      <c r="C320" s="80">
        <v>3</v>
      </c>
      <c r="D320" s="80" t="s">
        <v>253</v>
      </c>
      <c r="E320" s="77">
        <f t="shared" si="22"/>
        <v>304878</v>
      </c>
      <c r="F320" s="98">
        <f t="shared" si="21"/>
        <v>914634</v>
      </c>
    </row>
    <row r="321" spans="1:6" x14ac:dyDescent="0.25">
      <c r="A321" s="4"/>
      <c r="B321" s="2" t="s">
        <v>109</v>
      </c>
      <c r="C321" s="80">
        <v>2</v>
      </c>
      <c r="D321" s="80" t="s">
        <v>253</v>
      </c>
      <c r="E321" s="77">
        <f t="shared" si="22"/>
        <v>248620.75</v>
      </c>
      <c r="F321" s="98">
        <f t="shared" si="21"/>
        <v>497241.5</v>
      </c>
    </row>
    <row r="322" spans="1:6" x14ac:dyDescent="0.25">
      <c r="A322" s="4"/>
      <c r="B322" s="2" t="s">
        <v>110</v>
      </c>
      <c r="C322" s="80">
        <v>16</v>
      </c>
      <c r="D322" s="80" t="s">
        <v>253</v>
      </c>
      <c r="E322" s="77">
        <f t="shared" si="22"/>
        <v>641110</v>
      </c>
      <c r="F322" s="98">
        <f t="shared" si="21"/>
        <v>10257760</v>
      </c>
    </row>
    <row r="323" spans="1:6" x14ac:dyDescent="0.25">
      <c r="A323" s="4"/>
      <c r="B323" s="2" t="s">
        <v>111</v>
      </c>
      <c r="C323" s="80">
        <v>9</v>
      </c>
      <c r="D323" s="80" t="s">
        <v>253</v>
      </c>
      <c r="E323" s="77">
        <f t="shared" si="22"/>
        <v>248620.75</v>
      </c>
      <c r="F323" s="98">
        <f t="shared" si="21"/>
        <v>2237586.75</v>
      </c>
    </row>
    <row r="324" spans="1:6" x14ac:dyDescent="0.25">
      <c r="A324" s="4"/>
      <c r="B324" s="2" t="s">
        <v>112</v>
      </c>
      <c r="C324" s="80">
        <v>1</v>
      </c>
      <c r="D324" s="80" t="s">
        <v>253</v>
      </c>
      <c r="E324" s="77">
        <f t="shared" si="22"/>
        <v>283512.75</v>
      </c>
      <c r="F324" s="98">
        <f t="shared" si="21"/>
        <v>283512.75</v>
      </c>
    </row>
    <row r="325" spans="1:6" x14ac:dyDescent="0.25">
      <c r="A325" s="4"/>
      <c r="B325" s="2" t="s">
        <v>328</v>
      </c>
      <c r="C325" s="80"/>
      <c r="D325" s="80"/>
      <c r="E325" s="77"/>
      <c r="F325" s="98"/>
    </row>
    <row r="326" spans="1:6" x14ac:dyDescent="0.25">
      <c r="A326" s="4"/>
      <c r="B326" s="2" t="s">
        <v>107</v>
      </c>
      <c r="C326" s="80">
        <v>3</v>
      </c>
      <c r="D326" s="80" t="s">
        <v>253</v>
      </c>
      <c r="E326" s="77">
        <f t="shared" ref="E326:E331" si="23">E319</f>
        <v>321470</v>
      </c>
      <c r="F326" s="98">
        <f t="shared" si="21"/>
        <v>964410</v>
      </c>
    </row>
    <row r="327" spans="1:6" x14ac:dyDescent="0.25">
      <c r="A327" s="4"/>
      <c r="B327" s="2" t="s">
        <v>108</v>
      </c>
      <c r="C327" s="80">
        <v>3</v>
      </c>
      <c r="D327" s="80" t="s">
        <v>253</v>
      </c>
      <c r="E327" s="77">
        <f t="shared" si="23"/>
        <v>304878</v>
      </c>
      <c r="F327" s="98">
        <f t="shared" si="21"/>
        <v>914634</v>
      </c>
    </row>
    <row r="328" spans="1:6" x14ac:dyDescent="0.25">
      <c r="A328" s="4"/>
      <c r="B328" s="2" t="s">
        <v>109</v>
      </c>
      <c r="C328" s="80">
        <v>2</v>
      </c>
      <c r="D328" s="80" t="s">
        <v>253</v>
      </c>
      <c r="E328" s="77">
        <f t="shared" si="23"/>
        <v>248620.75</v>
      </c>
      <c r="F328" s="98">
        <f t="shared" si="21"/>
        <v>497241.5</v>
      </c>
    </row>
    <row r="329" spans="1:6" x14ac:dyDescent="0.25">
      <c r="A329" s="4"/>
      <c r="B329" s="2" t="s">
        <v>110</v>
      </c>
      <c r="C329" s="80">
        <v>16</v>
      </c>
      <c r="D329" s="80" t="s">
        <v>253</v>
      </c>
      <c r="E329" s="77">
        <f t="shared" si="23"/>
        <v>641110</v>
      </c>
      <c r="F329" s="98">
        <f t="shared" si="21"/>
        <v>10257760</v>
      </c>
    </row>
    <row r="330" spans="1:6" x14ac:dyDescent="0.25">
      <c r="A330" s="4"/>
      <c r="B330" s="2" t="s">
        <v>111</v>
      </c>
      <c r="C330" s="80">
        <v>9</v>
      </c>
      <c r="D330" s="80" t="s">
        <v>253</v>
      </c>
      <c r="E330" s="77">
        <f t="shared" si="23"/>
        <v>248620.75</v>
      </c>
      <c r="F330" s="98">
        <f t="shared" si="21"/>
        <v>2237586.75</v>
      </c>
    </row>
    <row r="331" spans="1:6" x14ac:dyDescent="0.25">
      <c r="A331" s="4"/>
      <c r="B331" s="2" t="s">
        <v>112</v>
      </c>
      <c r="C331" s="80">
        <v>1</v>
      </c>
      <c r="D331" s="80" t="s">
        <v>253</v>
      </c>
      <c r="E331" s="77">
        <f t="shared" si="23"/>
        <v>283512.75</v>
      </c>
      <c r="F331" s="98">
        <f t="shared" si="21"/>
        <v>283512.75</v>
      </c>
    </row>
    <row r="332" spans="1:6" x14ac:dyDescent="0.25">
      <c r="A332" s="4"/>
      <c r="B332" s="2" t="s">
        <v>329</v>
      </c>
      <c r="C332" s="80"/>
      <c r="D332" s="80"/>
      <c r="E332" s="77"/>
      <c r="F332" s="98"/>
    </row>
    <row r="333" spans="1:6" x14ac:dyDescent="0.25">
      <c r="A333" s="4"/>
      <c r="B333" s="2" t="s">
        <v>107</v>
      </c>
      <c r="C333" s="80">
        <v>3</v>
      </c>
      <c r="D333" s="80" t="s">
        <v>253</v>
      </c>
      <c r="E333" s="77">
        <f t="shared" ref="E333:E338" si="24">E326</f>
        <v>321470</v>
      </c>
      <c r="F333" s="98">
        <f t="shared" si="21"/>
        <v>964410</v>
      </c>
    </row>
    <row r="334" spans="1:6" x14ac:dyDescent="0.25">
      <c r="A334" s="4"/>
      <c r="B334" s="2" t="s">
        <v>108</v>
      </c>
      <c r="C334" s="80">
        <v>3</v>
      </c>
      <c r="D334" s="80" t="s">
        <v>253</v>
      </c>
      <c r="E334" s="77">
        <f t="shared" si="24"/>
        <v>304878</v>
      </c>
      <c r="F334" s="98">
        <f t="shared" si="21"/>
        <v>914634</v>
      </c>
    </row>
    <row r="335" spans="1:6" x14ac:dyDescent="0.25">
      <c r="A335" s="4"/>
      <c r="B335" s="2" t="s">
        <v>109</v>
      </c>
      <c r="C335" s="80">
        <v>2</v>
      </c>
      <c r="D335" s="80" t="s">
        <v>253</v>
      </c>
      <c r="E335" s="77">
        <f t="shared" si="24"/>
        <v>248620.75</v>
      </c>
      <c r="F335" s="98">
        <f t="shared" si="21"/>
        <v>497241.5</v>
      </c>
    </row>
    <row r="336" spans="1:6" x14ac:dyDescent="0.25">
      <c r="A336" s="4"/>
      <c r="B336" s="2" t="s">
        <v>110</v>
      </c>
      <c r="C336" s="80">
        <v>16</v>
      </c>
      <c r="D336" s="80" t="s">
        <v>253</v>
      </c>
      <c r="E336" s="77">
        <f t="shared" si="24"/>
        <v>641110</v>
      </c>
      <c r="F336" s="98">
        <f t="shared" si="21"/>
        <v>10257760</v>
      </c>
    </row>
    <row r="337" spans="1:6" x14ac:dyDescent="0.25">
      <c r="A337" s="4"/>
      <c r="B337" s="2" t="s">
        <v>111</v>
      </c>
      <c r="C337" s="80">
        <v>9</v>
      </c>
      <c r="D337" s="80" t="s">
        <v>253</v>
      </c>
      <c r="E337" s="77">
        <f t="shared" si="24"/>
        <v>248620.75</v>
      </c>
      <c r="F337" s="98">
        <f t="shared" si="21"/>
        <v>2237586.75</v>
      </c>
    </row>
    <row r="338" spans="1:6" x14ac:dyDescent="0.25">
      <c r="A338" s="4"/>
      <c r="B338" s="2" t="s">
        <v>112</v>
      </c>
      <c r="C338" s="80">
        <v>1</v>
      </c>
      <c r="D338" s="80" t="s">
        <v>253</v>
      </c>
      <c r="E338" s="77">
        <f t="shared" si="24"/>
        <v>283512.75</v>
      </c>
      <c r="F338" s="98">
        <f t="shared" si="21"/>
        <v>283512.75</v>
      </c>
    </row>
    <row r="339" spans="1:6" x14ac:dyDescent="0.25">
      <c r="A339" s="4"/>
      <c r="B339" s="2" t="s">
        <v>330</v>
      </c>
      <c r="C339" s="80"/>
      <c r="D339" s="80"/>
      <c r="E339" s="77"/>
      <c r="F339" s="98"/>
    </row>
    <row r="340" spans="1:6" x14ac:dyDescent="0.25">
      <c r="A340" s="4"/>
      <c r="B340" s="2" t="s">
        <v>107</v>
      </c>
      <c r="C340" s="80">
        <v>3</v>
      </c>
      <c r="D340" s="80" t="s">
        <v>253</v>
      </c>
      <c r="E340" s="77">
        <f t="shared" ref="E340:E345" si="25">E333</f>
        <v>321470</v>
      </c>
      <c r="F340" s="98">
        <f t="shared" si="21"/>
        <v>964410</v>
      </c>
    </row>
    <row r="341" spans="1:6" x14ac:dyDescent="0.25">
      <c r="A341" s="4"/>
      <c r="B341" s="2" t="s">
        <v>108</v>
      </c>
      <c r="C341" s="80">
        <v>3</v>
      </c>
      <c r="D341" s="80" t="s">
        <v>253</v>
      </c>
      <c r="E341" s="77">
        <f t="shared" si="25"/>
        <v>304878</v>
      </c>
      <c r="F341" s="98">
        <f t="shared" si="21"/>
        <v>914634</v>
      </c>
    </row>
    <row r="342" spans="1:6" x14ac:dyDescent="0.25">
      <c r="A342" s="4"/>
      <c r="B342" s="2" t="s">
        <v>109</v>
      </c>
      <c r="C342" s="80">
        <v>2</v>
      </c>
      <c r="D342" s="80" t="s">
        <v>253</v>
      </c>
      <c r="E342" s="77">
        <f t="shared" si="25"/>
        <v>248620.75</v>
      </c>
      <c r="F342" s="98">
        <f t="shared" si="21"/>
        <v>497241.5</v>
      </c>
    </row>
    <row r="343" spans="1:6" x14ac:dyDescent="0.25">
      <c r="A343" s="4"/>
      <c r="B343" s="2" t="s">
        <v>110</v>
      </c>
      <c r="C343" s="80">
        <v>16</v>
      </c>
      <c r="D343" s="80" t="s">
        <v>253</v>
      </c>
      <c r="E343" s="77">
        <f t="shared" si="25"/>
        <v>641110</v>
      </c>
      <c r="F343" s="98">
        <f t="shared" si="21"/>
        <v>10257760</v>
      </c>
    </row>
    <row r="344" spans="1:6" x14ac:dyDescent="0.25">
      <c r="A344" s="4"/>
      <c r="B344" s="2" t="s">
        <v>111</v>
      </c>
      <c r="C344" s="80">
        <v>9</v>
      </c>
      <c r="D344" s="80" t="s">
        <v>253</v>
      </c>
      <c r="E344" s="77">
        <f t="shared" si="25"/>
        <v>248620.75</v>
      </c>
      <c r="F344" s="98">
        <f t="shared" si="21"/>
        <v>2237586.75</v>
      </c>
    </row>
    <row r="345" spans="1:6" x14ac:dyDescent="0.25">
      <c r="A345" s="4"/>
      <c r="B345" s="2" t="s">
        <v>112</v>
      </c>
      <c r="C345" s="80">
        <v>1</v>
      </c>
      <c r="D345" s="80" t="s">
        <v>253</v>
      </c>
      <c r="E345" s="77">
        <f t="shared" si="25"/>
        <v>283512.75</v>
      </c>
      <c r="F345" s="98">
        <f t="shared" si="21"/>
        <v>283512.75</v>
      </c>
    </row>
    <row r="346" spans="1:6" x14ac:dyDescent="0.25">
      <c r="A346" s="4"/>
      <c r="B346" s="2" t="s">
        <v>331</v>
      </c>
      <c r="C346" s="80"/>
      <c r="D346" s="80"/>
      <c r="E346" s="77"/>
      <c r="F346" s="98"/>
    </row>
    <row r="347" spans="1:6" x14ac:dyDescent="0.25">
      <c r="A347" s="4"/>
      <c r="B347" s="2" t="s">
        <v>107</v>
      </c>
      <c r="C347" s="80">
        <v>3</v>
      </c>
      <c r="D347" s="80" t="s">
        <v>253</v>
      </c>
      <c r="E347" s="77">
        <f t="shared" ref="E347:E352" si="26">E340</f>
        <v>321470</v>
      </c>
      <c r="F347" s="98">
        <f t="shared" si="21"/>
        <v>964410</v>
      </c>
    </row>
    <row r="348" spans="1:6" x14ac:dyDescent="0.25">
      <c r="A348" s="4"/>
      <c r="B348" s="2" t="s">
        <v>108</v>
      </c>
      <c r="C348" s="80">
        <v>3</v>
      </c>
      <c r="D348" s="80" t="s">
        <v>253</v>
      </c>
      <c r="E348" s="77">
        <f t="shared" si="26"/>
        <v>304878</v>
      </c>
      <c r="F348" s="98">
        <f t="shared" si="21"/>
        <v>914634</v>
      </c>
    </row>
    <row r="349" spans="1:6" x14ac:dyDescent="0.25">
      <c r="A349" s="4"/>
      <c r="B349" s="2" t="s">
        <v>109</v>
      </c>
      <c r="C349" s="80">
        <v>2</v>
      </c>
      <c r="D349" s="80" t="s">
        <v>253</v>
      </c>
      <c r="E349" s="77">
        <f t="shared" si="26"/>
        <v>248620.75</v>
      </c>
      <c r="F349" s="98">
        <f t="shared" si="21"/>
        <v>497241.5</v>
      </c>
    </row>
    <row r="350" spans="1:6" x14ac:dyDescent="0.25">
      <c r="A350" s="4"/>
      <c r="B350" s="2" t="s">
        <v>110</v>
      </c>
      <c r="C350" s="80">
        <v>16</v>
      </c>
      <c r="D350" s="80" t="s">
        <v>253</v>
      </c>
      <c r="E350" s="77">
        <f t="shared" si="26"/>
        <v>641110</v>
      </c>
      <c r="F350" s="98">
        <f t="shared" si="21"/>
        <v>10257760</v>
      </c>
    </row>
    <row r="351" spans="1:6" x14ac:dyDescent="0.25">
      <c r="A351" s="4"/>
      <c r="B351" s="2" t="s">
        <v>111</v>
      </c>
      <c r="C351" s="80">
        <v>9</v>
      </c>
      <c r="D351" s="80" t="s">
        <v>253</v>
      </c>
      <c r="E351" s="77">
        <f t="shared" si="26"/>
        <v>248620.75</v>
      </c>
      <c r="F351" s="98">
        <f t="shared" si="21"/>
        <v>2237586.75</v>
      </c>
    </row>
    <row r="352" spans="1:6" x14ac:dyDescent="0.25">
      <c r="A352" s="4"/>
      <c r="B352" s="2" t="s">
        <v>112</v>
      </c>
      <c r="C352" s="80">
        <v>1</v>
      </c>
      <c r="D352" s="80" t="s">
        <v>253</v>
      </c>
      <c r="E352" s="77">
        <f t="shared" si="26"/>
        <v>283512.75</v>
      </c>
      <c r="F352" s="98">
        <f t="shared" si="21"/>
        <v>283512.75</v>
      </c>
    </row>
    <row r="353" spans="1:6" x14ac:dyDescent="0.25">
      <c r="A353" s="4"/>
      <c r="B353" s="2" t="s">
        <v>332</v>
      </c>
      <c r="C353" s="80"/>
      <c r="D353" s="80"/>
      <c r="E353" s="77"/>
      <c r="F353" s="98"/>
    </row>
    <row r="354" spans="1:6" x14ac:dyDescent="0.25">
      <c r="A354" s="4"/>
      <c r="B354" s="2" t="s">
        <v>107</v>
      </c>
      <c r="C354" s="80">
        <v>3</v>
      </c>
      <c r="D354" s="80" t="s">
        <v>253</v>
      </c>
      <c r="E354" s="77">
        <f t="shared" ref="E354:E359" si="27">E347</f>
        <v>321470</v>
      </c>
      <c r="F354" s="98">
        <f t="shared" si="21"/>
        <v>964410</v>
      </c>
    </row>
    <row r="355" spans="1:6" x14ac:dyDescent="0.25">
      <c r="A355" s="4"/>
      <c r="B355" s="2" t="s">
        <v>108</v>
      </c>
      <c r="C355" s="80">
        <v>3</v>
      </c>
      <c r="D355" s="80" t="s">
        <v>253</v>
      </c>
      <c r="E355" s="77">
        <f t="shared" si="27"/>
        <v>304878</v>
      </c>
      <c r="F355" s="98">
        <f t="shared" si="21"/>
        <v>914634</v>
      </c>
    </row>
    <row r="356" spans="1:6" x14ac:dyDescent="0.25">
      <c r="A356" s="4"/>
      <c r="B356" s="2" t="s">
        <v>109</v>
      </c>
      <c r="C356" s="80">
        <v>2</v>
      </c>
      <c r="D356" s="80" t="s">
        <v>253</v>
      </c>
      <c r="E356" s="77">
        <f t="shared" si="27"/>
        <v>248620.75</v>
      </c>
      <c r="F356" s="98">
        <f t="shared" si="21"/>
        <v>497241.5</v>
      </c>
    </row>
    <row r="357" spans="1:6" x14ac:dyDescent="0.25">
      <c r="A357" s="4"/>
      <c r="B357" s="2" t="s">
        <v>110</v>
      </c>
      <c r="C357" s="80">
        <v>16</v>
      </c>
      <c r="D357" s="80" t="s">
        <v>253</v>
      </c>
      <c r="E357" s="77">
        <f t="shared" si="27"/>
        <v>641110</v>
      </c>
      <c r="F357" s="98">
        <f t="shared" si="21"/>
        <v>10257760</v>
      </c>
    </row>
    <row r="358" spans="1:6" x14ac:dyDescent="0.25">
      <c r="A358" s="4"/>
      <c r="B358" s="2" t="s">
        <v>111</v>
      </c>
      <c r="C358" s="80">
        <v>9</v>
      </c>
      <c r="D358" s="80" t="s">
        <v>253</v>
      </c>
      <c r="E358" s="77">
        <f t="shared" si="27"/>
        <v>248620.75</v>
      </c>
      <c r="F358" s="98">
        <f t="shared" si="21"/>
        <v>2237586.75</v>
      </c>
    </row>
    <row r="359" spans="1:6" x14ac:dyDescent="0.25">
      <c r="A359" s="4"/>
      <c r="B359" s="2" t="s">
        <v>112</v>
      </c>
      <c r="C359" s="80">
        <v>1</v>
      </c>
      <c r="D359" s="80" t="s">
        <v>253</v>
      </c>
      <c r="E359" s="77">
        <f t="shared" si="27"/>
        <v>283512.75</v>
      </c>
      <c r="F359" s="98">
        <f t="shared" si="21"/>
        <v>283512.75</v>
      </c>
    </row>
    <row r="360" spans="1:6" x14ac:dyDescent="0.25">
      <c r="A360" s="4"/>
      <c r="B360" s="2" t="s">
        <v>411</v>
      </c>
      <c r="C360" s="80"/>
      <c r="D360" s="80"/>
      <c r="E360" s="77"/>
      <c r="F360" s="98"/>
    </row>
    <row r="361" spans="1:6" x14ac:dyDescent="0.25">
      <c r="A361" s="4"/>
      <c r="B361" s="2" t="str">
        <f>B354</f>
        <v>1. Pekerjaan Pas. Sakelar Ganda</v>
      </c>
      <c r="C361" s="80">
        <f>C354</f>
        <v>3</v>
      </c>
      <c r="D361" s="80" t="s">
        <v>253</v>
      </c>
      <c r="E361" s="77">
        <f>E354</f>
        <v>321470</v>
      </c>
      <c r="F361" s="98">
        <f>F354</f>
        <v>964410</v>
      </c>
    </row>
    <row r="362" spans="1:6" x14ac:dyDescent="0.25">
      <c r="A362" s="4"/>
      <c r="B362" s="2" t="str">
        <f t="shared" ref="B362:C366" si="28">B355</f>
        <v>2. Pekerjaan pas. Sakelar Tunggal</v>
      </c>
      <c r="C362" s="80">
        <f t="shared" si="28"/>
        <v>3</v>
      </c>
      <c r="D362" s="80" t="s">
        <v>253</v>
      </c>
      <c r="E362" s="77">
        <f t="shared" ref="E362:F366" si="29">E355</f>
        <v>304878</v>
      </c>
      <c r="F362" s="98">
        <f t="shared" si="29"/>
        <v>914634</v>
      </c>
    </row>
    <row r="363" spans="1:6" x14ac:dyDescent="0.25">
      <c r="A363" s="4"/>
      <c r="B363" s="2" t="str">
        <f t="shared" si="28"/>
        <v>3. Pekerjaan Pas. Lampu Downlight 18 Watt</v>
      </c>
      <c r="C363" s="80">
        <f t="shared" si="28"/>
        <v>2</v>
      </c>
      <c r="D363" s="80" t="s">
        <v>253</v>
      </c>
      <c r="E363" s="77">
        <f t="shared" si="29"/>
        <v>248620.75</v>
      </c>
      <c r="F363" s="98">
        <f t="shared" si="29"/>
        <v>497241.5</v>
      </c>
    </row>
    <row r="364" spans="1:6" x14ac:dyDescent="0.25">
      <c r="A364" s="4"/>
      <c r="B364" s="2" t="str">
        <f t="shared" si="28"/>
        <v>4. Pekerjaan pas. Lampu TL 36 Watt</v>
      </c>
      <c r="C364" s="80">
        <f t="shared" si="28"/>
        <v>16</v>
      </c>
      <c r="D364" s="80" t="s">
        <v>253</v>
      </c>
      <c r="E364" s="77">
        <f t="shared" si="29"/>
        <v>641110</v>
      </c>
      <c r="F364" s="98">
        <f t="shared" si="29"/>
        <v>10257760</v>
      </c>
    </row>
    <row r="365" spans="1:6" x14ac:dyDescent="0.25">
      <c r="A365" s="4"/>
      <c r="B365" s="2" t="str">
        <f t="shared" si="28"/>
        <v>5. Pekerjaan Pas. Stop Contact</v>
      </c>
      <c r="C365" s="80">
        <f t="shared" si="28"/>
        <v>9</v>
      </c>
      <c r="D365" s="80" t="s">
        <v>253</v>
      </c>
      <c r="E365" s="77">
        <f t="shared" si="29"/>
        <v>248620.75</v>
      </c>
      <c r="F365" s="98">
        <f t="shared" si="29"/>
        <v>2237586.75</v>
      </c>
    </row>
    <row r="366" spans="1:6" x14ac:dyDescent="0.25">
      <c r="A366" s="4"/>
      <c r="B366" s="2" t="str">
        <f t="shared" si="28"/>
        <v>6. Pekerjaan Pas. MCB</v>
      </c>
      <c r="C366" s="80">
        <f t="shared" si="28"/>
        <v>1</v>
      </c>
      <c r="D366" s="80" t="s">
        <v>253</v>
      </c>
      <c r="E366" s="77">
        <f t="shared" si="29"/>
        <v>283512.75</v>
      </c>
      <c r="F366" s="98">
        <f t="shared" si="29"/>
        <v>283512.75</v>
      </c>
    </row>
    <row r="367" spans="1:6" x14ac:dyDescent="0.25">
      <c r="A367" s="4"/>
      <c r="B367" s="2"/>
      <c r="C367" s="80"/>
      <c r="D367" s="80"/>
      <c r="E367" s="77"/>
      <c r="F367" s="98"/>
    </row>
    <row r="368" spans="1:6" x14ac:dyDescent="0.25">
      <c r="A368" s="4"/>
      <c r="B368" s="2"/>
      <c r="C368" s="80"/>
      <c r="D368" s="80"/>
      <c r="E368" s="77"/>
      <c r="F368" s="98"/>
    </row>
    <row r="369" spans="1:6" x14ac:dyDescent="0.25">
      <c r="A369" s="4"/>
      <c r="B369" s="2"/>
      <c r="C369" s="80"/>
      <c r="D369" s="80"/>
      <c r="E369" s="81" t="s">
        <v>67</v>
      </c>
      <c r="F369" s="99">
        <f>SUM(F311:F368)</f>
        <v>121241160</v>
      </c>
    </row>
    <row r="370" spans="1:6" x14ac:dyDescent="0.25">
      <c r="A370" s="109" t="s">
        <v>348</v>
      </c>
      <c r="B370" s="87" t="s">
        <v>350</v>
      </c>
      <c r="C370" s="120"/>
      <c r="D370" s="120"/>
      <c r="E370" s="90"/>
      <c r="F370" s="110"/>
    </row>
    <row r="371" spans="1:6" x14ac:dyDescent="0.25">
      <c r="A371" s="4">
        <v>1</v>
      </c>
      <c r="B371" s="2" t="s">
        <v>325</v>
      </c>
      <c r="C371" s="80"/>
      <c r="D371" s="80"/>
      <c r="E371" s="77"/>
      <c r="F371" s="98"/>
    </row>
    <row r="372" spans="1:6" x14ac:dyDescent="0.25">
      <c r="A372" s="4"/>
      <c r="B372" s="2" t="s">
        <v>351</v>
      </c>
      <c r="C372" s="80">
        <v>701.76</v>
      </c>
      <c r="D372" s="80" t="s">
        <v>12</v>
      </c>
      <c r="E372" s="77">
        <f>'Analisa Harga Satuan'!H447</f>
        <v>119308.924</v>
      </c>
      <c r="F372" s="98">
        <f>E372*C372</f>
        <v>83726230.506239995</v>
      </c>
    </row>
    <row r="373" spans="1:6" x14ac:dyDescent="0.25">
      <c r="A373" s="4">
        <v>2</v>
      </c>
      <c r="B373" s="2" t="s">
        <v>327</v>
      </c>
      <c r="C373" s="80"/>
      <c r="D373" s="80"/>
      <c r="E373" s="77"/>
      <c r="F373" s="98"/>
    </row>
    <row r="374" spans="1:6" x14ac:dyDescent="0.25">
      <c r="A374" s="4"/>
      <c r="B374" s="2" t="s">
        <v>351</v>
      </c>
      <c r="C374" s="80">
        <v>761.52</v>
      </c>
      <c r="D374" s="80" t="s">
        <v>12</v>
      </c>
      <c r="E374" s="77">
        <f>E372</f>
        <v>119308.924</v>
      </c>
      <c r="F374" s="98">
        <f t="shared" ref="F374:F384" si="30">E374*C374</f>
        <v>90856131.804480001</v>
      </c>
    </row>
    <row r="375" spans="1:6" x14ac:dyDescent="0.25">
      <c r="A375" s="4">
        <v>3</v>
      </c>
      <c r="B375" s="2" t="s">
        <v>328</v>
      </c>
      <c r="C375" s="80"/>
      <c r="D375" s="80"/>
      <c r="E375" s="77"/>
      <c r="F375" s="98"/>
    </row>
    <row r="376" spans="1:6" x14ac:dyDescent="0.25">
      <c r="A376" s="4"/>
      <c r="B376" s="2" t="s">
        <v>351</v>
      </c>
      <c r="C376" s="80">
        <v>761.52</v>
      </c>
      <c r="D376" s="80" t="s">
        <v>12</v>
      </c>
      <c r="E376" s="77">
        <f>E374</f>
        <v>119308.924</v>
      </c>
      <c r="F376" s="98">
        <f t="shared" si="30"/>
        <v>90856131.804480001</v>
      </c>
    </row>
    <row r="377" spans="1:6" x14ac:dyDescent="0.25">
      <c r="A377" s="4">
        <v>4</v>
      </c>
      <c r="B377" s="2" t="s">
        <v>329</v>
      </c>
      <c r="C377" s="80"/>
      <c r="D377" s="80"/>
      <c r="E377" s="77"/>
      <c r="F377" s="98"/>
    </row>
    <row r="378" spans="1:6" x14ac:dyDescent="0.25">
      <c r="A378" s="4"/>
      <c r="B378" s="2" t="s">
        <v>351</v>
      </c>
      <c r="C378" s="80">
        <v>761.52</v>
      </c>
      <c r="D378" s="80" t="s">
        <v>12</v>
      </c>
      <c r="E378" s="77">
        <f>E376</f>
        <v>119308.924</v>
      </c>
      <c r="F378" s="98">
        <f t="shared" si="30"/>
        <v>90856131.804480001</v>
      </c>
    </row>
    <row r="379" spans="1:6" x14ac:dyDescent="0.25">
      <c r="A379" s="4">
        <v>5</v>
      </c>
      <c r="B379" s="2" t="s">
        <v>330</v>
      </c>
      <c r="C379" s="80"/>
      <c r="D379" s="80"/>
      <c r="E379" s="77"/>
      <c r="F379" s="98"/>
    </row>
    <row r="380" spans="1:6" x14ac:dyDescent="0.25">
      <c r="A380" s="4"/>
      <c r="B380" s="2" t="s">
        <v>351</v>
      </c>
      <c r="C380" s="80">
        <v>761.52</v>
      </c>
      <c r="D380" s="80" t="s">
        <v>12</v>
      </c>
      <c r="E380" s="77">
        <f>E378</f>
        <v>119308.924</v>
      </c>
      <c r="F380" s="98">
        <f t="shared" si="30"/>
        <v>90856131.804480001</v>
      </c>
    </row>
    <row r="381" spans="1:6" x14ac:dyDescent="0.25">
      <c r="A381" s="4">
        <v>6</v>
      </c>
      <c r="B381" s="2" t="s">
        <v>331</v>
      </c>
      <c r="C381" s="80"/>
      <c r="D381" s="80"/>
      <c r="E381" s="77"/>
      <c r="F381" s="98"/>
    </row>
    <row r="382" spans="1:6" x14ac:dyDescent="0.25">
      <c r="A382" s="4"/>
      <c r="B382" s="2" t="s">
        <v>351</v>
      </c>
      <c r="C382" s="80">
        <v>761.52</v>
      </c>
      <c r="D382" s="80" t="s">
        <v>12</v>
      </c>
      <c r="E382" s="77">
        <f>E380</f>
        <v>119308.924</v>
      </c>
      <c r="F382" s="98">
        <f t="shared" si="30"/>
        <v>90856131.804480001</v>
      </c>
    </row>
    <row r="383" spans="1:6" x14ac:dyDescent="0.25">
      <c r="A383" s="4">
        <v>7</v>
      </c>
      <c r="B383" s="2" t="s">
        <v>332</v>
      </c>
      <c r="C383" s="80"/>
      <c r="D383" s="80"/>
      <c r="E383" s="77"/>
      <c r="F383" s="98"/>
    </row>
    <row r="384" spans="1:6" x14ac:dyDescent="0.25">
      <c r="A384" s="4"/>
      <c r="B384" s="2" t="s">
        <v>351</v>
      </c>
      <c r="C384" s="80">
        <v>761.52</v>
      </c>
      <c r="D384" s="80" t="s">
        <v>12</v>
      </c>
      <c r="E384" s="77">
        <f>E382</f>
        <v>119308.924</v>
      </c>
      <c r="F384" s="98">
        <f t="shared" si="30"/>
        <v>90856131.804480001</v>
      </c>
    </row>
    <row r="385" spans="1:6" x14ac:dyDescent="0.25">
      <c r="A385" s="4">
        <v>8</v>
      </c>
      <c r="B385" s="2" t="s">
        <v>411</v>
      </c>
      <c r="C385" s="80"/>
      <c r="D385" s="80"/>
      <c r="E385" s="77"/>
      <c r="F385" s="98"/>
    </row>
    <row r="386" spans="1:6" x14ac:dyDescent="0.25">
      <c r="A386" s="4"/>
      <c r="B386" s="2" t="str">
        <f>B383</f>
        <v>LANTAI 7</v>
      </c>
      <c r="C386" s="80">
        <f>C384</f>
        <v>761.52</v>
      </c>
      <c r="D386" s="80" t="str">
        <f>D384</f>
        <v>m2</v>
      </c>
      <c r="E386" s="77">
        <f>E384</f>
        <v>119308.924</v>
      </c>
      <c r="F386" s="98">
        <f>F384</f>
        <v>90856131.804480001</v>
      </c>
    </row>
    <row r="387" spans="1:6" x14ac:dyDescent="0.25">
      <c r="A387" s="4"/>
      <c r="B387" s="2"/>
      <c r="C387" s="80"/>
      <c r="D387" s="80"/>
      <c r="E387" s="77"/>
      <c r="F387" s="98"/>
    </row>
    <row r="388" spans="1:6" x14ac:dyDescent="0.25">
      <c r="A388" s="4"/>
      <c r="B388" s="2"/>
      <c r="C388" s="80"/>
      <c r="D388" s="80"/>
      <c r="E388" s="77"/>
      <c r="F388" s="98"/>
    </row>
    <row r="389" spans="1:6" x14ac:dyDescent="0.25">
      <c r="A389" s="4"/>
      <c r="B389" s="2"/>
      <c r="C389" s="80"/>
      <c r="D389" s="80"/>
      <c r="E389" s="77"/>
      <c r="F389" s="98"/>
    </row>
    <row r="390" spans="1:6" x14ac:dyDescent="0.25">
      <c r="A390" s="4"/>
      <c r="B390" s="2"/>
      <c r="C390" s="80"/>
      <c r="D390" s="80"/>
      <c r="E390" s="81" t="s">
        <v>67</v>
      </c>
      <c r="F390" s="99">
        <f>SUM(F371:F388)</f>
        <v>719719153.13759995</v>
      </c>
    </row>
    <row r="391" spans="1:6" x14ac:dyDescent="0.25">
      <c r="A391" s="109" t="s">
        <v>349</v>
      </c>
      <c r="B391" s="87" t="s">
        <v>113</v>
      </c>
      <c r="C391" s="120"/>
      <c r="D391" s="120"/>
      <c r="E391" s="90"/>
      <c r="F391" s="110"/>
    </row>
    <row r="392" spans="1:6" x14ac:dyDescent="0.25">
      <c r="A392" s="4">
        <v>1</v>
      </c>
      <c r="B392" s="2" t="s">
        <v>325</v>
      </c>
      <c r="C392" s="80"/>
      <c r="D392" s="80"/>
      <c r="E392" s="77"/>
      <c r="F392" s="98"/>
    </row>
    <row r="393" spans="1:6" x14ac:dyDescent="0.25">
      <c r="A393" s="4"/>
      <c r="B393" s="2" t="s">
        <v>114</v>
      </c>
      <c r="C393" s="124">
        <v>875.28</v>
      </c>
      <c r="D393" s="80" t="s">
        <v>12</v>
      </c>
      <c r="E393" s="77">
        <f>'Analisa Harga Satuan'!H598</f>
        <v>59321.426400000011</v>
      </c>
      <c r="F393" s="98">
        <f>E393*C393</f>
        <v>51922858.099392012</v>
      </c>
    </row>
    <row r="394" spans="1:6" x14ac:dyDescent="0.25">
      <c r="A394" s="4"/>
      <c r="B394" s="2" t="s">
        <v>115</v>
      </c>
      <c r="C394" s="80">
        <v>534.6</v>
      </c>
      <c r="D394" s="80" t="s">
        <v>12</v>
      </c>
      <c r="E394" s="77">
        <f>'Analisa Harga Satuan'!H638</f>
        <v>60921.285600000003</v>
      </c>
      <c r="F394" s="98">
        <f t="shared" ref="F394:F419" si="31">E394*C394</f>
        <v>32568519.281760003</v>
      </c>
    </row>
    <row r="395" spans="1:6" x14ac:dyDescent="0.25">
      <c r="A395" s="4"/>
      <c r="B395" s="2" t="s">
        <v>119</v>
      </c>
      <c r="C395" s="124">
        <v>57.24</v>
      </c>
      <c r="D395" s="80" t="s">
        <v>12</v>
      </c>
      <c r="E395" s="77">
        <f>'Analisa Harga Satuan'!H618</f>
        <v>39984.280000000006</v>
      </c>
      <c r="F395" s="98">
        <f t="shared" si="31"/>
        <v>2288700.1872000005</v>
      </c>
    </row>
    <row r="396" spans="1:6" x14ac:dyDescent="0.25">
      <c r="A396" s="4">
        <v>2</v>
      </c>
      <c r="B396" s="2" t="s">
        <v>327</v>
      </c>
      <c r="C396" s="80"/>
      <c r="D396" s="80"/>
      <c r="E396" s="77"/>
      <c r="F396" s="98"/>
    </row>
    <row r="397" spans="1:6" x14ac:dyDescent="0.25">
      <c r="A397" s="4"/>
      <c r="B397" s="2" t="s">
        <v>114</v>
      </c>
      <c r="C397" s="124">
        <v>875.28</v>
      </c>
      <c r="D397" s="80" t="s">
        <v>12</v>
      </c>
      <c r="E397" s="77">
        <f>E393</f>
        <v>59321.426400000011</v>
      </c>
      <c r="F397" s="98">
        <f t="shared" si="31"/>
        <v>51922858.099392012</v>
      </c>
    </row>
    <row r="398" spans="1:6" x14ac:dyDescent="0.25">
      <c r="A398" s="4"/>
      <c r="B398" s="2" t="s">
        <v>115</v>
      </c>
      <c r="C398" s="80">
        <v>534.6</v>
      </c>
      <c r="D398" s="80" t="s">
        <v>12</v>
      </c>
      <c r="E398" s="77">
        <f>E394</f>
        <v>60921.285600000003</v>
      </c>
      <c r="F398" s="98">
        <f t="shared" si="31"/>
        <v>32568519.281760003</v>
      </c>
    </row>
    <row r="399" spans="1:6" x14ac:dyDescent="0.25">
      <c r="A399" s="4"/>
      <c r="B399" s="2" t="s">
        <v>119</v>
      </c>
      <c r="C399" s="124">
        <v>55.08</v>
      </c>
      <c r="D399" s="80" t="s">
        <v>12</v>
      </c>
      <c r="E399" s="77">
        <f>E395</f>
        <v>39984.280000000006</v>
      </c>
      <c r="F399" s="98">
        <f t="shared" si="31"/>
        <v>2202334.1424000002</v>
      </c>
    </row>
    <row r="400" spans="1:6" x14ac:dyDescent="0.25">
      <c r="A400" s="4">
        <v>3</v>
      </c>
      <c r="B400" s="2" t="s">
        <v>328</v>
      </c>
      <c r="C400" s="80"/>
      <c r="D400" s="80"/>
      <c r="E400" s="77"/>
      <c r="F400" s="98"/>
    </row>
    <row r="401" spans="1:6" x14ac:dyDescent="0.25">
      <c r="A401" s="4"/>
      <c r="B401" s="2" t="s">
        <v>114</v>
      </c>
      <c r="C401" s="124">
        <v>875.28</v>
      </c>
      <c r="D401" s="80" t="s">
        <v>12</v>
      </c>
      <c r="E401" s="77">
        <f>E397</f>
        <v>59321.426400000011</v>
      </c>
      <c r="F401" s="98">
        <f t="shared" si="31"/>
        <v>51922858.099392012</v>
      </c>
    </row>
    <row r="402" spans="1:6" x14ac:dyDescent="0.25">
      <c r="A402" s="4"/>
      <c r="B402" s="2" t="s">
        <v>115</v>
      </c>
      <c r="C402" s="80">
        <v>534.6</v>
      </c>
      <c r="D402" s="80" t="s">
        <v>12</v>
      </c>
      <c r="E402" s="77">
        <f>E398</f>
        <v>60921.285600000003</v>
      </c>
      <c r="F402" s="98">
        <f t="shared" si="31"/>
        <v>32568519.281760003</v>
      </c>
    </row>
    <row r="403" spans="1:6" x14ac:dyDescent="0.25">
      <c r="A403" s="4"/>
      <c r="B403" s="2" t="s">
        <v>119</v>
      </c>
      <c r="C403" s="124">
        <v>55.08</v>
      </c>
      <c r="D403" s="80" t="s">
        <v>12</v>
      </c>
      <c r="E403" s="77">
        <f>E399</f>
        <v>39984.280000000006</v>
      </c>
      <c r="F403" s="98">
        <f t="shared" si="31"/>
        <v>2202334.1424000002</v>
      </c>
    </row>
    <row r="404" spans="1:6" x14ac:dyDescent="0.25">
      <c r="A404" s="4">
        <v>4</v>
      </c>
      <c r="B404" s="2" t="s">
        <v>329</v>
      </c>
      <c r="C404" s="80"/>
      <c r="D404" s="80"/>
      <c r="E404" s="77"/>
      <c r="F404" s="98"/>
    </row>
    <row r="405" spans="1:6" x14ac:dyDescent="0.25">
      <c r="A405" s="4"/>
      <c r="B405" s="2" t="s">
        <v>114</v>
      </c>
      <c r="C405" s="124">
        <v>875.28</v>
      </c>
      <c r="D405" s="80" t="s">
        <v>12</v>
      </c>
      <c r="E405" s="77">
        <f>E401</f>
        <v>59321.426400000011</v>
      </c>
      <c r="F405" s="98">
        <f t="shared" si="31"/>
        <v>51922858.099392012</v>
      </c>
    </row>
    <row r="406" spans="1:6" x14ac:dyDescent="0.25">
      <c r="A406" s="4"/>
      <c r="B406" s="2" t="s">
        <v>115</v>
      </c>
      <c r="C406" s="80">
        <v>534.6</v>
      </c>
      <c r="D406" s="80" t="s">
        <v>12</v>
      </c>
      <c r="E406" s="77">
        <f>E402</f>
        <v>60921.285600000003</v>
      </c>
      <c r="F406" s="98">
        <f t="shared" si="31"/>
        <v>32568519.281760003</v>
      </c>
    </row>
    <row r="407" spans="1:6" x14ac:dyDescent="0.25">
      <c r="A407" s="4"/>
      <c r="B407" s="2" t="s">
        <v>119</v>
      </c>
      <c r="C407" s="124">
        <v>55.08</v>
      </c>
      <c r="D407" s="80" t="s">
        <v>12</v>
      </c>
      <c r="E407" s="77">
        <f>E403</f>
        <v>39984.280000000006</v>
      </c>
      <c r="F407" s="98">
        <f t="shared" si="31"/>
        <v>2202334.1424000002</v>
      </c>
    </row>
    <row r="408" spans="1:6" x14ac:dyDescent="0.25">
      <c r="A408" s="4">
        <v>5</v>
      </c>
      <c r="B408" s="2" t="s">
        <v>330</v>
      </c>
      <c r="C408" s="80"/>
      <c r="D408" s="80"/>
      <c r="E408" s="77"/>
      <c r="F408" s="98"/>
    </row>
    <row r="409" spans="1:6" x14ac:dyDescent="0.25">
      <c r="A409" s="4"/>
      <c r="B409" s="2" t="s">
        <v>114</v>
      </c>
      <c r="C409" s="124">
        <v>875.28</v>
      </c>
      <c r="D409" s="80" t="s">
        <v>12</v>
      </c>
      <c r="E409" s="77">
        <f>E405</f>
        <v>59321.426400000011</v>
      </c>
      <c r="F409" s="98">
        <f t="shared" si="31"/>
        <v>51922858.099392012</v>
      </c>
    </row>
    <row r="410" spans="1:6" x14ac:dyDescent="0.25">
      <c r="A410" s="4"/>
      <c r="B410" s="2" t="s">
        <v>115</v>
      </c>
      <c r="C410" s="80">
        <v>534.6</v>
      </c>
      <c r="D410" s="80" t="s">
        <v>12</v>
      </c>
      <c r="E410" s="77">
        <f>E406</f>
        <v>60921.285600000003</v>
      </c>
      <c r="F410" s="98">
        <f t="shared" si="31"/>
        <v>32568519.281760003</v>
      </c>
    </row>
    <row r="411" spans="1:6" x14ac:dyDescent="0.25">
      <c r="A411" s="4"/>
      <c r="B411" s="2" t="s">
        <v>119</v>
      </c>
      <c r="C411" s="124">
        <v>55.08</v>
      </c>
      <c r="D411" s="80" t="s">
        <v>12</v>
      </c>
      <c r="E411" s="77">
        <f>E407</f>
        <v>39984.280000000006</v>
      </c>
      <c r="F411" s="98">
        <f t="shared" si="31"/>
        <v>2202334.1424000002</v>
      </c>
    </row>
    <row r="412" spans="1:6" x14ac:dyDescent="0.25">
      <c r="A412" s="4">
        <v>6</v>
      </c>
      <c r="B412" s="2" t="s">
        <v>331</v>
      </c>
      <c r="C412" s="80"/>
      <c r="D412" s="80"/>
      <c r="E412" s="77"/>
      <c r="F412" s="98"/>
    </row>
    <row r="413" spans="1:6" x14ac:dyDescent="0.25">
      <c r="A413" s="4"/>
      <c r="B413" s="2" t="s">
        <v>114</v>
      </c>
      <c r="C413" s="124">
        <v>875.28</v>
      </c>
      <c r="D413" s="80" t="s">
        <v>12</v>
      </c>
      <c r="E413" s="77">
        <f>E409</f>
        <v>59321.426400000011</v>
      </c>
      <c r="F413" s="98">
        <f t="shared" si="31"/>
        <v>51922858.099392012</v>
      </c>
    </row>
    <row r="414" spans="1:6" x14ac:dyDescent="0.25">
      <c r="A414" s="4"/>
      <c r="B414" s="2" t="s">
        <v>115</v>
      </c>
      <c r="C414" s="80">
        <v>534.6</v>
      </c>
      <c r="D414" s="80" t="s">
        <v>12</v>
      </c>
      <c r="E414" s="77">
        <f>E410</f>
        <v>60921.285600000003</v>
      </c>
      <c r="F414" s="98">
        <f t="shared" si="31"/>
        <v>32568519.281760003</v>
      </c>
    </row>
    <row r="415" spans="1:6" x14ac:dyDescent="0.25">
      <c r="A415" s="4"/>
      <c r="B415" s="2" t="s">
        <v>119</v>
      </c>
      <c r="C415" s="124">
        <v>55.08</v>
      </c>
      <c r="D415" s="80" t="s">
        <v>12</v>
      </c>
      <c r="E415" s="77">
        <f>E411</f>
        <v>39984.280000000006</v>
      </c>
      <c r="F415" s="98">
        <f t="shared" si="31"/>
        <v>2202334.1424000002</v>
      </c>
    </row>
    <row r="416" spans="1:6" x14ac:dyDescent="0.25">
      <c r="A416" s="4">
        <v>7</v>
      </c>
      <c r="B416" s="2" t="s">
        <v>332</v>
      </c>
      <c r="C416" s="80"/>
      <c r="D416" s="80"/>
      <c r="E416" s="77"/>
      <c r="F416" s="98"/>
    </row>
    <row r="417" spans="1:13" x14ac:dyDescent="0.25">
      <c r="A417" s="4"/>
      <c r="B417" s="2" t="s">
        <v>114</v>
      </c>
      <c r="C417" s="124">
        <v>875.28</v>
      </c>
      <c r="D417" s="80" t="s">
        <v>12</v>
      </c>
      <c r="E417" s="77">
        <f>E413</f>
        <v>59321.426400000011</v>
      </c>
      <c r="F417" s="98">
        <f t="shared" si="31"/>
        <v>51922858.099392012</v>
      </c>
    </row>
    <row r="418" spans="1:13" x14ac:dyDescent="0.25">
      <c r="A418" s="4"/>
      <c r="B418" s="2" t="s">
        <v>115</v>
      </c>
      <c r="C418" s="80">
        <v>534.6</v>
      </c>
      <c r="D418" s="80" t="s">
        <v>12</v>
      </c>
      <c r="E418" s="77">
        <f>E414</f>
        <v>60921.285600000003</v>
      </c>
      <c r="F418" s="98">
        <f t="shared" si="31"/>
        <v>32568519.281760003</v>
      </c>
    </row>
    <row r="419" spans="1:13" x14ac:dyDescent="0.25">
      <c r="A419" s="4"/>
      <c r="B419" s="2" t="s">
        <v>119</v>
      </c>
      <c r="C419" s="124">
        <v>55.08</v>
      </c>
      <c r="D419" s="80" t="s">
        <v>12</v>
      </c>
      <c r="E419" s="77">
        <f>E415</f>
        <v>39984.280000000006</v>
      </c>
      <c r="F419" s="98">
        <f t="shared" si="31"/>
        <v>2202334.1424000002</v>
      </c>
      <c r="M419" s="64"/>
    </row>
    <row r="420" spans="1:13" x14ac:dyDescent="0.25">
      <c r="A420" s="17">
        <v>8</v>
      </c>
      <c r="B420" s="19" t="s">
        <v>411</v>
      </c>
      <c r="C420" s="80"/>
      <c r="D420" s="160"/>
      <c r="E420" s="253"/>
      <c r="F420" s="254"/>
    </row>
    <row r="421" spans="1:13" x14ac:dyDescent="0.25">
      <c r="A421" s="17"/>
      <c r="B421" s="19" t="str">
        <f>B417</f>
        <v>1. Pekerjaan Cat Tembok</v>
      </c>
      <c r="C421" s="80">
        <f>C417</f>
        <v>875.28</v>
      </c>
      <c r="D421" s="160" t="s">
        <v>12</v>
      </c>
      <c r="E421" s="253">
        <f>E417</f>
        <v>59321.426400000011</v>
      </c>
      <c r="F421" s="254">
        <f>F417</f>
        <v>51922858.099392012</v>
      </c>
    </row>
    <row r="422" spans="1:13" x14ac:dyDescent="0.25">
      <c r="A422" s="17"/>
      <c r="B422" s="19" t="str">
        <f t="shared" ref="B422:C423" si="32">B418</f>
        <v>2.Pekerjaan Cat Plafond</v>
      </c>
      <c r="C422" s="80">
        <f t="shared" si="32"/>
        <v>534.6</v>
      </c>
      <c r="D422" s="160" t="s">
        <v>12</v>
      </c>
      <c r="E422" s="253">
        <f t="shared" ref="E422:F423" si="33">E418</f>
        <v>60921.285600000003</v>
      </c>
      <c r="F422" s="254">
        <f t="shared" si="33"/>
        <v>32568519.281760003</v>
      </c>
    </row>
    <row r="423" spans="1:13" x14ac:dyDescent="0.25">
      <c r="A423" s="17"/>
      <c r="B423" s="19" t="str">
        <f t="shared" si="32"/>
        <v>3. Pekerjaan Cat Pintu &amp; Jendela</v>
      </c>
      <c r="C423" s="80">
        <f t="shared" si="32"/>
        <v>55.08</v>
      </c>
      <c r="D423" s="160" t="s">
        <v>12</v>
      </c>
      <c r="E423" s="253">
        <f t="shared" si="33"/>
        <v>39984.280000000006</v>
      </c>
      <c r="F423" s="254">
        <f t="shared" si="33"/>
        <v>2202334.1424000002</v>
      </c>
    </row>
    <row r="424" spans="1:13" x14ac:dyDescent="0.25">
      <c r="A424" s="17"/>
      <c r="B424" s="19"/>
      <c r="C424" s="80"/>
      <c r="D424" s="160"/>
      <c r="E424" s="253"/>
      <c r="F424" s="254"/>
    </row>
    <row r="425" spans="1:13" x14ac:dyDescent="0.25">
      <c r="A425" s="17"/>
      <c r="B425" s="19"/>
      <c r="C425" s="80"/>
      <c r="D425" s="160"/>
      <c r="E425" s="253"/>
      <c r="F425" s="254"/>
    </row>
    <row r="426" spans="1:13" ht="15.75" thickBot="1" x14ac:dyDescent="0.3">
      <c r="A426" s="111"/>
      <c r="B426" s="112"/>
      <c r="C426" s="121"/>
      <c r="D426" s="121"/>
      <c r="E426" s="113" t="s">
        <v>67</v>
      </c>
      <c r="F426" s="114">
        <f>SUM(F392:F425)</f>
        <v>693636058.23321617</v>
      </c>
    </row>
    <row r="427" spans="1:13" ht="15.75" thickTop="1" x14ac:dyDescent="0.25">
      <c r="A427" s="109" t="s">
        <v>416</v>
      </c>
      <c r="B427" s="87" t="s">
        <v>417</v>
      </c>
      <c r="C427" s="120"/>
      <c r="D427" s="120"/>
      <c r="E427" s="90"/>
      <c r="F427" s="110"/>
    </row>
    <row r="428" spans="1:13" x14ac:dyDescent="0.25">
      <c r="A428" s="4">
        <v>1</v>
      </c>
      <c r="B428" s="2" t="s">
        <v>325</v>
      </c>
      <c r="C428" s="80"/>
      <c r="D428" s="80"/>
      <c r="E428" s="77"/>
      <c r="F428" s="98"/>
    </row>
    <row r="429" spans="1:13" x14ac:dyDescent="0.25">
      <c r="A429" s="4"/>
      <c r="B429" s="2" t="s">
        <v>418</v>
      </c>
      <c r="C429" s="124">
        <v>875.28</v>
      </c>
      <c r="D429" s="80" t="s">
        <v>12</v>
      </c>
      <c r="E429" s="77">
        <f>'Analisa Harga Satuan'!H911</f>
        <v>74378.15399999998</v>
      </c>
      <c r="F429" s="98">
        <f>E429*C429</f>
        <v>65101710.633119978</v>
      </c>
    </row>
    <row r="430" spans="1:13" x14ac:dyDescent="0.25">
      <c r="A430" s="4">
        <v>2</v>
      </c>
      <c r="B430" s="2" t="s">
        <v>327</v>
      </c>
      <c r="C430" s="80"/>
      <c r="D430" s="80"/>
      <c r="E430" s="77"/>
      <c r="F430" s="98"/>
    </row>
    <row r="431" spans="1:13" x14ac:dyDescent="0.25">
      <c r="A431" s="4"/>
      <c r="B431" s="2" t="s">
        <v>418</v>
      </c>
      <c r="C431" s="124">
        <v>875.28</v>
      </c>
      <c r="D431" s="80" t="s">
        <v>12</v>
      </c>
      <c r="E431" s="77">
        <f>E429</f>
        <v>74378.15399999998</v>
      </c>
      <c r="F431" s="98">
        <f>E431*C431</f>
        <v>65101710.633119978</v>
      </c>
    </row>
    <row r="432" spans="1:13" x14ac:dyDescent="0.25">
      <c r="A432" s="4">
        <v>3</v>
      </c>
      <c r="B432" s="2" t="s">
        <v>328</v>
      </c>
      <c r="C432" s="80"/>
      <c r="D432" s="80"/>
      <c r="E432" s="77"/>
      <c r="F432" s="98"/>
    </row>
    <row r="433" spans="1:6" x14ac:dyDescent="0.25">
      <c r="A433" s="4"/>
      <c r="B433" s="2" t="s">
        <v>418</v>
      </c>
      <c r="C433" s="124">
        <v>875.28</v>
      </c>
      <c r="D433" s="80" t="s">
        <v>12</v>
      </c>
      <c r="E433" s="77">
        <f t="shared" ref="E433:E443" si="34">E431</f>
        <v>74378.15399999998</v>
      </c>
      <c r="F433" s="98">
        <f>E433*C433</f>
        <v>65101710.633119978</v>
      </c>
    </row>
    <row r="434" spans="1:6" x14ac:dyDescent="0.25">
      <c r="A434" s="4">
        <v>4</v>
      </c>
      <c r="B434" s="2" t="s">
        <v>329</v>
      </c>
      <c r="C434" s="80"/>
      <c r="D434" s="80"/>
      <c r="E434" s="77"/>
      <c r="F434" s="98"/>
    </row>
    <row r="435" spans="1:6" x14ac:dyDescent="0.25">
      <c r="A435" s="4"/>
      <c r="B435" s="2" t="s">
        <v>418</v>
      </c>
      <c r="C435" s="124">
        <v>875.28</v>
      </c>
      <c r="D435" s="80" t="s">
        <v>12</v>
      </c>
      <c r="E435" s="77">
        <f t="shared" si="34"/>
        <v>74378.15399999998</v>
      </c>
      <c r="F435" s="98">
        <f>E435*C435</f>
        <v>65101710.633119978</v>
      </c>
    </row>
    <row r="436" spans="1:6" x14ac:dyDescent="0.25">
      <c r="A436" s="4">
        <v>5</v>
      </c>
      <c r="B436" s="2" t="s">
        <v>330</v>
      </c>
      <c r="C436" s="80"/>
      <c r="D436" s="80"/>
      <c r="E436" s="77"/>
      <c r="F436" s="98"/>
    </row>
    <row r="437" spans="1:6" x14ac:dyDescent="0.25">
      <c r="A437" s="4"/>
      <c r="B437" s="2" t="s">
        <v>418</v>
      </c>
      <c r="C437" s="124">
        <v>875.28</v>
      </c>
      <c r="D437" s="80" t="s">
        <v>12</v>
      </c>
      <c r="E437" s="77">
        <f t="shared" si="34"/>
        <v>74378.15399999998</v>
      </c>
      <c r="F437" s="98">
        <f>E437*C437</f>
        <v>65101710.633119978</v>
      </c>
    </row>
    <row r="438" spans="1:6" x14ac:dyDescent="0.25">
      <c r="A438" s="4">
        <v>6</v>
      </c>
      <c r="B438" s="2" t="s">
        <v>331</v>
      </c>
      <c r="C438" s="80"/>
      <c r="D438" s="80"/>
      <c r="E438" s="77"/>
      <c r="F438" s="98"/>
    </row>
    <row r="439" spans="1:6" x14ac:dyDescent="0.25">
      <c r="A439" s="4"/>
      <c r="B439" s="2" t="s">
        <v>418</v>
      </c>
      <c r="C439" s="124">
        <v>875.28</v>
      </c>
      <c r="D439" s="80" t="s">
        <v>12</v>
      </c>
      <c r="E439" s="77">
        <f t="shared" si="34"/>
        <v>74378.15399999998</v>
      </c>
      <c r="F439" s="98">
        <f>E439*C439</f>
        <v>65101710.633119978</v>
      </c>
    </row>
    <row r="440" spans="1:6" x14ac:dyDescent="0.25">
      <c r="A440" s="4">
        <v>7</v>
      </c>
      <c r="B440" s="2" t="s">
        <v>332</v>
      </c>
      <c r="C440" s="80"/>
      <c r="D440" s="80"/>
      <c r="E440" s="77"/>
      <c r="F440" s="98"/>
    </row>
    <row r="441" spans="1:6" x14ac:dyDescent="0.25">
      <c r="A441" s="4"/>
      <c r="B441" s="2" t="s">
        <v>418</v>
      </c>
      <c r="C441" s="124">
        <v>875.28</v>
      </c>
      <c r="D441" s="80" t="s">
        <v>12</v>
      </c>
      <c r="E441" s="77">
        <f t="shared" si="34"/>
        <v>74378.15399999998</v>
      </c>
      <c r="F441" s="98">
        <f>E441*C441</f>
        <v>65101710.633119978</v>
      </c>
    </row>
    <row r="442" spans="1:6" x14ac:dyDescent="0.25">
      <c r="A442" s="4">
        <v>8</v>
      </c>
      <c r="B442" s="2" t="s">
        <v>411</v>
      </c>
      <c r="C442" s="80"/>
      <c r="D442" s="80"/>
      <c r="E442" s="77"/>
      <c r="F442" s="98"/>
    </row>
    <row r="443" spans="1:6" x14ac:dyDescent="0.25">
      <c r="A443" s="4"/>
      <c r="B443" s="2" t="s">
        <v>418</v>
      </c>
      <c r="C443" s="124">
        <v>875.28</v>
      </c>
      <c r="D443" s="80" t="s">
        <v>12</v>
      </c>
      <c r="E443" s="77">
        <f t="shared" si="34"/>
        <v>74378.15399999998</v>
      </c>
      <c r="F443" s="98">
        <f>E443*C443</f>
        <v>65101710.633119978</v>
      </c>
    </row>
    <row r="444" spans="1:6" x14ac:dyDescent="0.25">
      <c r="A444" s="265"/>
      <c r="B444" s="19"/>
      <c r="C444" s="80"/>
      <c r="D444" s="160"/>
      <c r="E444" s="253"/>
      <c r="F444" s="254"/>
    </row>
    <row r="445" spans="1:6" x14ac:dyDescent="0.25">
      <c r="A445" s="265"/>
      <c r="B445" s="19"/>
      <c r="C445" s="80"/>
      <c r="D445" s="160"/>
      <c r="E445" s="253"/>
      <c r="F445" s="254"/>
    </row>
    <row r="446" spans="1:6" ht="15.75" thickBot="1" x14ac:dyDescent="0.3">
      <c r="A446" s="258"/>
      <c r="B446" s="112"/>
      <c r="C446" s="121"/>
      <c r="D446" s="121"/>
      <c r="E446" s="113" t="s">
        <v>67</v>
      </c>
      <c r="F446" s="114">
        <f>SUM(F428:F445)</f>
        <v>520813685.06495988</v>
      </c>
    </row>
    <row r="447" spans="1:6" ht="16.5" thickTop="1" thickBot="1" x14ac:dyDescent="0.3">
      <c r="A447" s="266"/>
      <c r="B447" s="267"/>
      <c r="C447" s="268"/>
      <c r="D447" s="269"/>
      <c r="E447" s="270"/>
      <c r="F447" s="271"/>
    </row>
    <row r="448" spans="1:6" ht="15.75" thickTop="1" x14ac:dyDescent="0.25"/>
  </sheetData>
  <mergeCells count="1">
    <mergeCell ref="A3:F3"/>
  </mergeCells>
  <pageMargins left="0.7" right="0.7" top="0.75" bottom="0.75" header="0.3" footer="0.3"/>
  <pageSetup paperSize="9" scale="73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workbookViewId="0">
      <selection activeCell="G22" sqref="G22"/>
    </sheetView>
  </sheetViews>
  <sheetFormatPr defaultRowHeight="15" x14ac:dyDescent="0.25"/>
  <cols>
    <col min="2" max="2" width="10.85546875" customWidth="1"/>
    <col min="3" max="3" width="45.42578125" customWidth="1"/>
    <col min="4" max="4" width="22.140625" customWidth="1"/>
    <col min="5" max="5" width="20.7109375" customWidth="1"/>
    <col min="6" max="6" width="18.42578125" customWidth="1"/>
    <col min="7" max="7" width="23" customWidth="1"/>
    <col min="8" max="8" width="23.28515625" customWidth="1"/>
  </cols>
  <sheetData>
    <row r="1" spans="2:8" ht="18.75" x14ac:dyDescent="0.25">
      <c r="B1" s="358" t="s">
        <v>356</v>
      </c>
      <c r="C1" s="358"/>
      <c r="D1" s="358"/>
      <c r="E1" s="358"/>
      <c r="F1" s="358"/>
      <c r="G1" s="358"/>
      <c r="H1" s="358"/>
    </row>
    <row r="2" spans="2:8" ht="18.75" x14ac:dyDescent="0.25">
      <c r="B2" s="358" t="s">
        <v>352</v>
      </c>
      <c r="C2" s="358"/>
      <c r="D2" s="358"/>
      <c r="E2" s="358"/>
      <c r="F2" s="358"/>
      <c r="G2" s="358"/>
      <c r="H2" s="358"/>
    </row>
    <row r="3" spans="2:8" ht="15.75" thickBot="1" x14ac:dyDescent="0.3"/>
    <row r="4" spans="2:8" ht="15.75" thickTop="1" x14ac:dyDescent="0.25">
      <c r="B4" s="359" t="s">
        <v>353</v>
      </c>
      <c r="C4" s="176" t="s">
        <v>319</v>
      </c>
      <c r="D4" s="173" t="s">
        <v>354</v>
      </c>
    </row>
    <row r="5" spans="2:8" x14ac:dyDescent="0.25">
      <c r="B5" s="360"/>
      <c r="C5" s="196" t="s">
        <v>134</v>
      </c>
      <c r="D5" s="197" t="s">
        <v>135</v>
      </c>
    </row>
    <row r="6" spans="2:8" x14ac:dyDescent="0.25">
      <c r="B6" s="172" t="s">
        <v>156</v>
      </c>
      <c r="C6" s="177" t="str">
        <f>RAB!B6</f>
        <v>PEKERJAAN PERSIAPAN</v>
      </c>
      <c r="D6" s="179">
        <f>RAB!F11</f>
        <v>23112827.104999997</v>
      </c>
    </row>
    <row r="7" spans="2:8" x14ac:dyDescent="0.25">
      <c r="B7" s="172" t="s">
        <v>171</v>
      </c>
      <c r="C7" s="177" t="str">
        <f>RAB!B12</f>
        <v>PEKERJAAN TANAH &amp; PASIR</v>
      </c>
      <c r="D7" s="179">
        <f>RAB!F17</f>
        <v>10915808.349300001</v>
      </c>
    </row>
    <row r="8" spans="2:8" x14ac:dyDescent="0.25">
      <c r="B8" s="172" t="s">
        <v>186</v>
      </c>
      <c r="C8" s="178" t="str">
        <f>RAB!B18</f>
        <v>PEKERJAAN PONDASI</v>
      </c>
      <c r="D8" s="179">
        <f>RAB!F21</f>
        <v>436527041.49693048</v>
      </c>
      <c r="G8" s="51"/>
      <c r="H8" s="169"/>
    </row>
    <row r="9" spans="2:8" x14ac:dyDescent="0.25">
      <c r="B9" s="172" t="s">
        <v>323</v>
      </c>
      <c r="C9" s="178" t="str">
        <f>RAB!B22</f>
        <v>PEKERJAAN PEMBESIAN</v>
      </c>
      <c r="D9" s="179">
        <f>RAB!F67</f>
        <v>2145719493.9722047</v>
      </c>
      <c r="G9" s="171"/>
      <c r="H9" s="171"/>
    </row>
    <row r="10" spans="2:8" x14ac:dyDescent="0.25">
      <c r="B10" s="172" t="s">
        <v>324</v>
      </c>
      <c r="C10" s="178" t="str">
        <f>RAB!B68</f>
        <v>PEKERJAAN BETON</v>
      </c>
      <c r="D10" s="179">
        <f>RAB!F114</f>
        <v>9725882376.0036068</v>
      </c>
      <c r="G10" s="168"/>
      <c r="H10" s="168"/>
    </row>
    <row r="11" spans="2:8" x14ac:dyDescent="0.25">
      <c r="B11" s="172" t="s">
        <v>334</v>
      </c>
      <c r="C11" s="178" t="str">
        <f>RAB!B115</f>
        <v>PEKERJAAN BEKISTING</v>
      </c>
      <c r="D11" s="179">
        <f>RAB!F161</f>
        <v>1831764918.2989998</v>
      </c>
      <c r="G11" s="168"/>
      <c r="H11" s="168"/>
    </row>
    <row r="12" spans="2:8" x14ac:dyDescent="0.25">
      <c r="B12" s="172" t="s">
        <v>190</v>
      </c>
      <c r="C12" s="178" t="str">
        <f>RAB!B162</f>
        <v>PEKERJAAN KUSEN</v>
      </c>
      <c r="D12" s="179">
        <f>RAB!F189</f>
        <v>119862857.28959994</v>
      </c>
    </row>
    <row r="13" spans="2:8" x14ac:dyDescent="0.25">
      <c r="B13" s="172" t="s">
        <v>335</v>
      </c>
      <c r="C13" s="178" t="str">
        <f>RAB!B190</f>
        <v>PEKERJAAN LANTAI</v>
      </c>
      <c r="D13" s="179">
        <f>RAB!F217</f>
        <v>825748104.93120003</v>
      </c>
    </row>
    <row r="14" spans="2:8" x14ac:dyDescent="0.25">
      <c r="B14" s="172" t="s">
        <v>338</v>
      </c>
      <c r="C14" s="178" t="str">
        <f>RAB!B218</f>
        <v>PEKERJAAN SANITASI</v>
      </c>
      <c r="D14" s="179">
        <f>RAB!F309</f>
        <v>126709477.11893333</v>
      </c>
    </row>
    <row r="15" spans="2:8" x14ac:dyDescent="0.25">
      <c r="B15" s="172" t="s">
        <v>347</v>
      </c>
      <c r="C15" s="178" t="str">
        <f>RAB!B310</f>
        <v>PEKERJAAN MECHANICAL &amp; ELECTRICAL</v>
      </c>
      <c r="D15" s="179">
        <f>RAB!F369</f>
        <v>121241160</v>
      </c>
    </row>
    <row r="16" spans="2:8" x14ac:dyDescent="0.25">
      <c r="B16" s="172" t="s">
        <v>348</v>
      </c>
      <c r="C16" s="178" t="str">
        <f>RAB!B370</f>
        <v>PEKERJAAN DINDING</v>
      </c>
      <c r="D16" s="179">
        <f>RAB!F390</f>
        <v>719719153.13759995</v>
      </c>
    </row>
    <row r="17" spans="2:15" x14ac:dyDescent="0.25">
      <c r="B17" s="259" t="s">
        <v>349</v>
      </c>
      <c r="C17" s="260" t="str">
        <f>RAB!B391</f>
        <v>PEKERJAAN PENGECATAN</v>
      </c>
      <c r="D17" s="261">
        <f>RAB!F426</f>
        <v>693636058.23321617</v>
      </c>
    </row>
    <row r="18" spans="2:15" ht="15.75" thickBot="1" x14ac:dyDescent="0.3">
      <c r="B18" s="262" t="s">
        <v>416</v>
      </c>
      <c r="C18" s="264" t="s">
        <v>419</v>
      </c>
      <c r="D18" s="263">
        <f>RAB!F446</f>
        <v>520813685.06495988</v>
      </c>
    </row>
    <row r="19" spans="2:15" ht="16.5" thickTop="1" thickBot="1" x14ac:dyDescent="0.3">
      <c r="B19" s="357" t="s">
        <v>67</v>
      </c>
      <c r="C19" s="357"/>
      <c r="D19" s="185">
        <f>SUM(D6:D18)</f>
        <v>17301652961.001549</v>
      </c>
      <c r="I19" s="51"/>
      <c r="J19" s="51"/>
      <c r="K19" s="51"/>
      <c r="L19" s="51"/>
      <c r="M19" s="51"/>
      <c r="N19" s="51"/>
      <c r="O19" s="51"/>
    </row>
    <row r="20" spans="2:15" ht="15.75" thickTop="1" x14ac:dyDescent="0.25">
      <c r="B20" s="180" t="s">
        <v>402</v>
      </c>
      <c r="C20" s="181" t="s">
        <v>423</v>
      </c>
      <c r="D20" s="182"/>
      <c r="I20" s="170"/>
      <c r="J20" s="51"/>
      <c r="K20" s="51"/>
      <c r="L20" s="51"/>
      <c r="M20" s="51"/>
      <c r="N20" s="51"/>
      <c r="O20" s="51"/>
    </row>
    <row r="21" spans="2:15" x14ac:dyDescent="0.25">
      <c r="B21" s="183"/>
      <c r="C21" s="123" t="s">
        <v>424</v>
      </c>
      <c r="D21" s="184"/>
      <c r="I21" s="170"/>
      <c r="J21" s="51"/>
      <c r="K21" s="51"/>
      <c r="L21" s="51"/>
      <c r="M21" s="51"/>
      <c r="N21" s="51"/>
      <c r="O21" s="51"/>
    </row>
    <row r="22" spans="2:15" x14ac:dyDescent="0.25">
      <c r="B22" s="183"/>
      <c r="C22" s="192" t="s">
        <v>425</v>
      </c>
      <c r="D22" s="184"/>
      <c r="I22" s="170"/>
      <c r="J22" s="51"/>
      <c r="K22" s="51"/>
      <c r="L22" s="51"/>
      <c r="M22" s="51"/>
      <c r="N22" s="51"/>
      <c r="O22" s="51"/>
    </row>
    <row r="23" spans="2:15" ht="15.75" thickBot="1" x14ac:dyDescent="0.3">
      <c r="B23" s="193"/>
      <c r="C23" s="194" t="s">
        <v>426</v>
      </c>
      <c r="D23" s="195"/>
      <c r="I23" s="170"/>
      <c r="J23" s="51"/>
      <c r="K23" s="51"/>
      <c r="L23" s="51"/>
      <c r="M23" s="51"/>
      <c r="N23" s="51"/>
      <c r="O23" s="51"/>
    </row>
    <row r="24" spans="2:15" ht="15.75" thickTop="1" x14ac:dyDescent="0.25">
      <c r="I24" s="170"/>
      <c r="J24" s="51"/>
      <c r="K24" s="51"/>
      <c r="L24" s="51"/>
      <c r="M24" s="51"/>
      <c r="N24" s="51"/>
      <c r="O24" s="51"/>
    </row>
    <row r="25" spans="2:15" x14ac:dyDescent="0.25">
      <c r="I25" s="171"/>
      <c r="J25" s="51"/>
      <c r="K25" s="51"/>
      <c r="L25" s="51"/>
      <c r="M25" s="51"/>
      <c r="N25" s="51"/>
      <c r="O25" s="51"/>
    </row>
    <row r="26" spans="2:15" x14ac:dyDescent="0.25">
      <c r="I26" s="168"/>
      <c r="J26" s="51"/>
      <c r="K26" s="51"/>
      <c r="L26" s="51"/>
      <c r="M26" s="51"/>
      <c r="N26" s="51"/>
      <c r="O26" s="51"/>
    </row>
    <row r="27" spans="2:15" x14ac:dyDescent="0.25">
      <c r="I27" s="168"/>
      <c r="J27" s="51"/>
      <c r="K27" s="51"/>
      <c r="L27" s="51"/>
      <c r="M27" s="51"/>
      <c r="N27" s="51"/>
      <c r="O27" s="51"/>
    </row>
  </sheetData>
  <mergeCells count="4">
    <mergeCell ref="B19:C19"/>
    <mergeCell ref="B2:H2"/>
    <mergeCell ref="B1:H1"/>
    <mergeCell ref="B4:B5"/>
  </mergeCells>
  <pageMargins left="0.70866141732283472" right="0.70866141732283472" top="0.74803149606299213" bottom="0.74803149606299213" header="0.31496062992125984" footer="0.31496062992125984"/>
  <pageSetup paperSize="9" fitToWidth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5"/>
  <sheetViews>
    <sheetView topLeftCell="A115" zoomScale="70" zoomScaleNormal="70" workbookViewId="0">
      <selection activeCell="K140" sqref="K140"/>
    </sheetView>
  </sheetViews>
  <sheetFormatPr defaultRowHeight="15" x14ac:dyDescent="0.25"/>
  <cols>
    <col min="1" max="1" width="4.7109375" style="124" customWidth="1"/>
    <col min="2" max="2" width="45.85546875" customWidth="1"/>
    <col min="3" max="3" width="7.140625" customWidth="1"/>
    <col min="4" max="4" width="5" style="124" customWidth="1"/>
    <col min="5" max="5" width="12.42578125" customWidth="1"/>
    <col min="6" max="6" width="7.42578125" customWidth="1"/>
    <col min="7" max="7" width="5.5703125" customWidth="1"/>
    <col min="8" max="8" width="4.5703125" style="122" customWidth="1"/>
    <col min="9" max="9" width="11.42578125" style="125" customWidth="1"/>
    <col min="12" max="12" width="2.5703125" style="122" customWidth="1"/>
    <col min="13" max="13" width="6.140625" style="122" customWidth="1"/>
    <col min="15" max="15" width="9.140625" style="122"/>
    <col min="16" max="16" width="4.85546875" style="124" customWidth="1"/>
    <col min="17" max="17" width="6.85546875" style="122" customWidth="1"/>
  </cols>
  <sheetData>
    <row r="1" spans="1:17" ht="18.75" x14ac:dyDescent="0.25">
      <c r="A1" s="358" t="s">
        <v>367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5.75" thickBot="1" x14ac:dyDescent="0.3"/>
    <row r="3" spans="1:17" ht="15.75" thickTop="1" x14ac:dyDescent="0.25">
      <c r="A3" s="91" t="s">
        <v>353</v>
      </c>
      <c r="B3" s="92" t="s">
        <v>319</v>
      </c>
      <c r="C3" s="369" t="s">
        <v>357</v>
      </c>
      <c r="D3" s="369"/>
      <c r="E3" s="369" t="s">
        <v>320</v>
      </c>
      <c r="F3" s="369"/>
      <c r="G3" s="369" t="s">
        <v>358</v>
      </c>
      <c r="H3" s="369"/>
      <c r="I3" s="153" t="s">
        <v>359</v>
      </c>
      <c r="J3" s="369" t="s">
        <v>360</v>
      </c>
      <c r="K3" s="369"/>
      <c r="L3" s="369"/>
      <c r="M3" s="369"/>
      <c r="N3" s="369" t="s">
        <v>362</v>
      </c>
      <c r="O3" s="369"/>
      <c r="P3" s="370" t="s">
        <v>361</v>
      </c>
      <c r="Q3" s="371"/>
    </row>
    <row r="4" spans="1:17" ht="15" customHeight="1" x14ac:dyDescent="0.25">
      <c r="A4" s="164" t="s">
        <v>134</v>
      </c>
      <c r="B4" s="165" t="s">
        <v>135</v>
      </c>
      <c r="C4" s="361" t="s">
        <v>136</v>
      </c>
      <c r="D4" s="362"/>
      <c r="E4" s="361" t="s">
        <v>137</v>
      </c>
      <c r="F4" s="362"/>
      <c r="G4" s="361" t="s">
        <v>138</v>
      </c>
      <c r="H4" s="362"/>
      <c r="I4" s="166" t="s">
        <v>139</v>
      </c>
      <c r="J4" s="361" t="s">
        <v>368</v>
      </c>
      <c r="K4" s="373"/>
      <c r="L4" s="373"/>
      <c r="M4" s="362"/>
      <c r="N4" s="361" t="s">
        <v>369</v>
      </c>
      <c r="O4" s="362"/>
      <c r="P4" s="361" t="s">
        <v>142</v>
      </c>
      <c r="Q4" s="372"/>
    </row>
    <row r="5" spans="1:17" ht="18.75" customHeight="1" x14ac:dyDescent="0.25">
      <c r="A5" s="167" t="str">
        <f>RAB!A6</f>
        <v>I</v>
      </c>
      <c r="B5" s="363" t="str">
        <f>RAB!B6</f>
        <v>PEKERJAAN PERSIAPAN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5"/>
    </row>
    <row r="6" spans="1:17" ht="18.75" customHeight="1" x14ac:dyDescent="0.25">
      <c r="A6" s="97">
        <f>RAB!A7</f>
        <v>1</v>
      </c>
      <c r="B6" s="2" t="str">
        <f>RAB!B7</f>
        <v>Pek. Pembersihan</v>
      </c>
      <c r="C6" s="157">
        <v>0.1</v>
      </c>
      <c r="D6" s="80" t="s">
        <v>363</v>
      </c>
      <c r="E6" s="2">
        <f>RAB!C7</f>
        <v>1568</v>
      </c>
      <c r="F6" s="2" t="str">
        <f>RAB!D7</f>
        <v>m2</v>
      </c>
      <c r="G6" s="2">
        <v>23</v>
      </c>
      <c r="H6" s="154" t="s">
        <v>363</v>
      </c>
      <c r="I6" s="155">
        <v>1</v>
      </c>
      <c r="J6" s="2">
        <f>(G6/C6)*I6</f>
        <v>230</v>
      </c>
      <c r="K6" s="2">
        <f>E6/J6</f>
        <v>6.8173913043478258</v>
      </c>
      <c r="L6" s="154" t="s">
        <v>364</v>
      </c>
      <c r="M6" s="154" t="s">
        <v>365</v>
      </c>
      <c r="N6" s="2">
        <f>K6</f>
        <v>6.8173913043478258</v>
      </c>
      <c r="O6" s="154" t="s">
        <v>365</v>
      </c>
      <c r="P6" s="80">
        <v>7</v>
      </c>
      <c r="Q6" s="156" t="s">
        <v>365</v>
      </c>
    </row>
    <row r="7" spans="1:17" x14ac:dyDescent="0.25">
      <c r="A7" s="97">
        <f>RAB!A8</f>
        <v>2</v>
      </c>
      <c r="B7" s="2" t="str">
        <f>RAB!B8</f>
        <v>Pek. Pemagaran</v>
      </c>
      <c r="C7" s="2">
        <f>'Analisa Harga Satuan'!B47</f>
        <v>0.1</v>
      </c>
      <c r="D7" s="80" t="s">
        <v>363</v>
      </c>
      <c r="E7" s="2">
        <f>RAB!C8</f>
        <v>40</v>
      </c>
      <c r="F7" s="2" t="str">
        <f>RAB!D8</f>
        <v>m2</v>
      </c>
      <c r="G7" s="2">
        <v>4</v>
      </c>
      <c r="H7" s="154" t="s">
        <v>363</v>
      </c>
      <c r="I7" s="155">
        <v>1</v>
      </c>
      <c r="J7" s="2">
        <f t="shared" ref="J7:J70" si="0">(G7/C7)*I7</f>
        <v>40</v>
      </c>
      <c r="K7" s="2">
        <f t="shared" ref="K7:K70" si="1">E7/J7</f>
        <v>1</v>
      </c>
      <c r="L7" s="154" t="s">
        <v>364</v>
      </c>
      <c r="M7" s="154" t="s">
        <v>365</v>
      </c>
      <c r="N7" s="2">
        <f t="shared" ref="N7:N70" si="2">K7</f>
        <v>1</v>
      </c>
      <c r="O7" s="154" t="s">
        <v>365</v>
      </c>
      <c r="P7" s="80">
        <v>1</v>
      </c>
      <c r="Q7" s="156" t="s">
        <v>365</v>
      </c>
    </row>
    <row r="8" spans="1:17" x14ac:dyDescent="0.25">
      <c r="A8" s="97">
        <f>RAB!A9</f>
        <v>3</v>
      </c>
      <c r="B8" s="2" t="str">
        <f>RAB!B9</f>
        <v>Pek. Direksi Keet</v>
      </c>
      <c r="C8" s="2">
        <f>'Analisa Harga Satuan'!B31</f>
        <v>0.1</v>
      </c>
      <c r="D8" s="80" t="s">
        <v>363</v>
      </c>
      <c r="E8" s="2">
        <f>RAB!C9</f>
        <v>20</v>
      </c>
      <c r="F8" s="2" t="str">
        <f>RAB!D9</f>
        <v>m2</v>
      </c>
      <c r="G8" s="2">
        <v>3</v>
      </c>
      <c r="H8" s="154" t="s">
        <v>363</v>
      </c>
      <c r="I8" s="155">
        <v>1</v>
      </c>
      <c r="J8" s="2">
        <f t="shared" si="0"/>
        <v>30</v>
      </c>
      <c r="K8" s="2">
        <f t="shared" si="1"/>
        <v>0.66666666666666663</v>
      </c>
      <c r="L8" s="154" t="s">
        <v>364</v>
      </c>
      <c r="M8" s="154" t="s">
        <v>365</v>
      </c>
      <c r="N8" s="2">
        <f t="shared" si="2"/>
        <v>0.66666666666666663</v>
      </c>
      <c r="O8" s="154" t="s">
        <v>365</v>
      </c>
      <c r="P8" s="80">
        <v>1</v>
      </c>
      <c r="Q8" s="156" t="s">
        <v>365</v>
      </c>
    </row>
    <row r="9" spans="1:17" x14ac:dyDescent="0.25">
      <c r="A9" s="97">
        <f>RAB!A10</f>
        <v>4</v>
      </c>
      <c r="B9" s="2" t="str">
        <f>RAB!B10</f>
        <v>Pekerjaan Bowplank</v>
      </c>
      <c r="C9" s="2">
        <f>'Analisa Harga Satuan'!B20</f>
        <v>0.1</v>
      </c>
      <c r="D9" s="80" t="s">
        <v>363</v>
      </c>
      <c r="E9" s="2">
        <f>RAB!C10</f>
        <v>10.5</v>
      </c>
      <c r="F9" s="2" t="str">
        <f>RAB!D10</f>
        <v>m2</v>
      </c>
      <c r="G9" s="2">
        <v>3</v>
      </c>
      <c r="H9" s="154" t="s">
        <v>363</v>
      </c>
      <c r="I9" s="155">
        <v>1</v>
      </c>
      <c r="J9" s="2">
        <f t="shared" si="0"/>
        <v>30</v>
      </c>
      <c r="K9" s="2">
        <f t="shared" si="1"/>
        <v>0.35</v>
      </c>
      <c r="L9" s="154" t="s">
        <v>364</v>
      </c>
      <c r="M9" s="154" t="s">
        <v>365</v>
      </c>
      <c r="N9" s="2">
        <f t="shared" si="2"/>
        <v>0.35</v>
      </c>
      <c r="O9" s="154" t="s">
        <v>365</v>
      </c>
      <c r="P9" s="80">
        <v>1</v>
      </c>
      <c r="Q9" s="156" t="s">
        <v>365</v>
      </c>
    </row>
    <row r="10" spans="1:17" x14ac:dyDescent="0.25">
      <c r="A10" s="97"/>
      <c r="B10" s="2"/>
      <c r="C10" s="2"/>
      <c r="D10" s="80"/>
      <c r="E10" s="2"/>
      <c r="F10" s="2"/>
      <c r="G10" s="2"/>
      <c r="H10" s="154"/>
      <c r="I10" s="155"/>
      <c r="J10" s="2"/>
      <c r="K10" s="2"/>
      <c r="L10" s="154"/>
      <c r="M10" s="154"/>
      <c r="N10" s="2"/>
      <c r="O10" s="154"/>
      <c r="P10" s="80"/>
      <c r="Q10" s="156"/>
    </row>
    <row r="11" spans="1:17" ht="15.75" x14ac:dyDescent="0.25">
      <c r="A11" s="167" t="str">
        <f>RAB!A12</f>
        <v>II</v>
      </c>
      <c r="B11" s="363" t="str">
        <f>RAB!B12</f>
        <v>PEKERJAAN TANAH &amp; PASIR</v>
      </c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5"/>
    </row>
    <row r="12" spans="1:17" x14ac:dyDescent="0.25">
      <c r="A12" s="97">
        <f>RAB!A13</f>
        <v>1</v>
      </c>
      <c r="B12" s="2" t="str">
        <f>RAB!B13</f>
        <v>Pek. Pengeboran Tanah untuk Pondasi</v>
      </c>
      <c r="C12" s="2">
        <f>'Analisa Harga Satuan'!B80</f>
        <v>0.22600000000000001</v>
      </c>
      <c r="D12" s="80" t="s">
        <v>363</v>
      </c>
      <c r="E12" s="2">
        <f>RAB!C13</f>
        <v>190.00464000000002</v>
      </c>
      <c r="F12" s="2" t="str">
        <f>RAB!D13</f>
        <v>m3</v>
      </c>
      <c r="G12" s="2">
        <v>3</v>
      </c>
      <c r="H12" s="154" t="s">
        <v>363</v>
      </c>
      <c r="I12" s="155">
        <v>1</v>
      </c>
      <c r="J12" s="2">
        <f t="shared" si="0"/>
        <v>13.274336283185841</v>
      </c>
      <c r="K12" s="2">
        <f t="shared" si="1"/>
        <v>14.313682880000002</v>
      </c>
      <c r="L12" s="154" t="s">
        <v>364</v>
      </c>
      <c r="M12" s="154" t="s">
        <v>365</v>
      </c>
      <c r="N12" s="2">
        <f t="shared" si="2"/>
        <v>14.313682880000002</v>
      </c>
      <c r="O12" s="154" t="s">
        <v>365</v>
      </c>
      <c r="P12" s="80">
        <v>15</v>
      </c>
      <c r="Q12" s="156" t="s">
        <v>365</v>
      </c>
    </row>
    <row r="13" spans="1:17" x14ac:dyDescent="0.25">
      <c r="A13" s="97">
        <f>RAB!A14</f>
        <v>2</v>
      </c>
      <c r="B13" s="2" t="str">
        <f>RAB!B14</f>
        <v>Pek. Galian Sloof</v>
      </c>
      <c r="C13" s="2">
        <f>'Analisa Harga Satuan'!B60</f>
        <v>0.75</v>
      </c>
      <c r="D13" s="80" t="s">
        <v>363</v>
      </c>
      <c r="E13" s="2">
        <f>RAB!C14</f>
        <v>22.760999999999999</v>
      </c>
      <c r="F13" s="2" t="str">
        <f>RAB!D14</f>
        <v>m3</v>
      </c>
      <c r="G13" s="2">
        <v>4</v>
      </c>
      <c r="H13" s="154" t="s">
        <v>363</v>
      </c>
      <c r="I13" s="155">
        <v>1</v>
      </c>
      <c r="J13" s="2">
        <f t="shared" si="0"/>
        <v>5.333333333333333</v>
      </c>
      <c r="K13" s="2">
        <f t="shared" si="1"/>
        <v>4.2676875000000001</v>
      </c>
      <c r="L13" s="154" t="s">
        <v>364</v>
      </c>
      <c r="M13" s="154" t="s">
        <v>365</v>
      </c>
      <c r="N13" s="2">
        <f t="shared" si="2"/>
        <v>4.2676875000000001</v>
      </c>
      <c r="O13" s="154" t="s">
        <v>365</v>
      </c>
      <c r="P13" s="80">
        <v>5</v>
      </c>
      <c r="Q13" s="156" t="s">
        <v>365</v>
      </c>
    </row>
    <row r="14" spans="1:17" x14ac:dyDescent="0.25">
      <c r="A14" s="97">
        <f>RAB!A15</f>
        <v>3</v>
      </c>
      <c r="B14" s="2" t="str">
        <f>RAB!B15</f>
        <v>Pek. Urugan Tanah bawah lantai</v>
      </c>
      <c r="C14" s="158">
        <v>0.33</v>
      </c>
      <c r="D14" s="80" t="s">
        <v>363</v>
      </c>
      <c r="E14" s="2">
        <f>RAB!C15</f>
        <v>53.460000000000008</v>
      </c>
      <c r="F14" s="2" t="str">
        <f>RAB!D15</f>
        <v>m3</v>
      </c>
      <c r="G14" s="2">
        <v>4</v>
      </c>
      <c r="H14" s="154" t="s">
        <v>363</v>
      </c>
      <c r="I14" s="155">
        <v>1</v>
      </c>
      <c r="J14" s="2">
        <f t="shared" si="0"/>
        <v>12.121212121212121</v>
      </c>
      <c r="K14" s="2">
        <f t="shared" si="1"/>
        <v>4.4104500000000009</v>
      </c>
      <c r="L14" s="154" t="s">
        <v>364</v>
      </c>
      <c r="M14" s="154" t="s">
        <v>365</v>
      </c>
      <c r="N14" s="2">
        <f t="shared" si="2"/>
        <v>4.4104500000000009</v>
      </c>
      <c r="O14" s="154" t="s">
        <v>365</v>
      </c>
      <c r="P14" s="80">
        <v>5</v>
      </c>
      <c r="Q14" s="156" t="s">
        <v>365</v>
      </c>
    </row>
    <row r="15" spans="1:17" x14ac:dyDescent="0.25">
      <c r="A15" s="97">
        <f>RAB!A16</f>
        <v>4</v>
      </c>
      <c r="B15" s="2" t="str">
        <f>RAB!B16</f>
        <v>Pek. Urugan pasir</v>
      </c>
      <c r="C15" s="2">
        <f>'Analisa Harga Satuan'!B108</f>
        <v>0.3</v>
      </c>
      <c r="D15" s="80" t="s">
        <v>363</v>
      </c>
      <c r="E15" s="2">
        <f>RAB!C16</f>
        <v>26.730000000000004</v>
      </c>
      <c r="F15" s="2" t="str">
        <f>RAB!D16</f>
        <v>m3</v>
      </c>
      <c r="G15" s="2">
        <v>4</v>
      </c>
      <c r="H15" s="154" t="s">
        <v>363</v>
      </c>
      <c r="I15" s="155">
        <v>1</v>
      </c>
      <c r="J15" s="2">
        <f t="shared" si="0"/>
        <v>13.333333333333334</v>
      </c>
      <c r="K15" s="2">
        <f t="shared" si="1"/>
        <v>2.00475</v>
      </c>
      <c r="L15" s="154" t="s">
        <v>364</v>
      </c>
      <c r="M15" s="154" t="s">
        <v>365</v>
      </c>
      <c r="N15" s="2">
        <f t="shared" si="2"/>
        <v>2.00475</v>
      </c>
      <c r="O15" s="154" t="s">
        <v>365</v>
      </c>
      <c r="P15" s="80">
        <v>2</v>
      </c>
      <c r="Q15" s="156" t="s">
        <v>365</v>
      </c>
    </row>
    <row r="16" spans="1:17" x14ac:dyDescent="0.25">
      <c r="A16" s="97"/>
      <c r="B16" s="2"/>
      <c r="C16" s="2"/>
      <c r="D16" s="80"/>
      <c r="E16" s="2"/>
      <c r="F16" s="2"/>
      <c r="G16" s="2"/>
      <c r="H16" s="154"/>
      <c r="I16" s="155"/>
      <c r="J16" s="2"/>
      <c r="K16" s="2"/>
      <c r="L16" s="154"/>
      <c r="M16" s="154"/>
      <c r="N16" s="2"/>
      <c r="O16" s="154"/>
      <c r="P16" s="80"/>
      <c r="Q16" s="156"/>
    </row>
    <row r="17" spans="1:17" ht="15.75" x14ac:dyDescent="0.25">
      <c r="A17" s="167" t="str">
        <f>RAB!A18</f>
        <v>III</v>
      </c>
      <c r="B17" s="363" t="str">
        <f>RAB!B18</f>
        <v>PEKERJAAN PONDASI</v>
      </c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5"/>
    </row>
    <row r="18" spans="1:17" x14ac:dyDescent="0.25">
      <c r="A18" s="97">
        <f>RAB!A19</f>
        <v>1</v>
      </c>
      <c r="B18" s="2" t="str">
        <f>RAB!B19</f>
        <v>Bore Pile</v>
      </c>
      <c r="C18" s="2">
        <f>'Analisa Harga Satuan'!B119</f>
        <v>1.5</v>
      </c>
      <c r="D18" s="80" t="s">
        <v>363</v>
      </c>
      <c r="E18" s="2">
        <f>Volume!F48</f>
        <v>190.00464000000002</v>
      </c>
      <c r="F18" s="2" t="str">
        <f>RAB!D19</f>
        <v>m3</v>
      </c>
      <c r="G18" s="2">
        <v>24</v>
      </c>
      <c r="H18" s="154" t="s">
        <v>363</v>
      </c>
      <c r="I18" s="155">
        <v>1</v>
      </c>
      <c r="J18" s="2">
        <f t="shared" si="0"/>
        <v>16</v>
      </c>
      <c r="K18" s="2">
        <f t="shared" si="1"/>
        <v>11.875290000000001</v>
      </c>
      <c r="L18" s="154" t="s">
        <v>364</v>
      </c>
      <c r="M18" s="154" t="s">
        <v>365</v>
      </c>
      <c r="N18" s="2">
        <f t="shared" si="2"/>
        <v>11.875290000000001</v>
      </c>
      <c r="O18" s="154" t="s">
        <v>365</v>
      </c>
      <c r="P18" s="80">
        <v>12</v>
      </c>
      <c r="Q18" s="156" t="s">
        <v>365</v>
      </c>
    </row>
    <row r="19" spans="1:17" x14ac:dyDescent="0.25">
      <c r="A19" s="97">
        <f>RAB!A20</f>
        <v>2</v>
      </c>
      <c r="B19" s="2" t="str">
        <f>RAB!B20</f>
        <v>Pile Cap</v>
      </c>
      <c r="C19" s="2">
        <f>'Analisa Harga Satuan'!B131</f>
        <v>1.2</v>
      </c>
      <c r="D19" s="80" t="s">
        <v>363</v>
      </c>
      <c r="E19" s="2">
        <f>Volume!F54</f>
        <v>15.245999999999999</v>
      </c>
      <c r="F19" s="2" t="str">
        <f>RAB!D20</f>
        <v>m3</v>
      </c>
      <c r="G19" s="2">
        <v>20</v>
      </c>
      <c r="H19" s="154" t="s">
        <v>363</v>
      </c>
      <c r="I19" s="155">
        <v>1</v>
      </c>
      <c r="J19" s="2">
        <f t="shared" si="0"/>
        <v>16.666666666666668</v>
      </c>
      <c r="K19" s="2">
        <f t="shared" si="1"/>
        <v>0.91475999999999991</v>
      </c>
      <c r="L19" s="154" t="s">
        <v>364</v>
      </c>
      <c r="M19" s="154" t="s">
        <v>365</v>
      </c>
      <c r="N19" s="2">
        <f t="shared" si="2"/>
        <v>0.91475999999999991</v>
      </c>
      <c r="O19" s="154" t="s">
        <v>365</v>
      </c>
      <c r="P19" s="80">
        <v>1</v>
      </c>
      <c r="Q19" s="156" t="s">
        <v>365</v>
      </c>
    </row>
    <row r="20" spans="1:17" x14ac:dyDescent="0.25">
      <c r="A20" s="97"/>
      <c r="B20" s="2"/>
      <c r="C20" s="2"/>
      <c r="D20" s="80"/>
      <c r="E20" s="2"/>
      <c r="F20" s="2"/>
      <c r="G20" s="2"/>
      <c r="H20" s="154"/>
      <c r="I20" s="155"/>
      <c r="J20" s="2"/>
      <c r="K20" s="2"/>
      <c r="L20" s="154"/>
      <c r="M20" s="154"/>
      <c r="N20" s="2"/>
      <c r="O20" s="154"/>
      <c r="P20" s="80"/>
      <c r="Q20" s="156"/>
    </row>
    <row r="21" spans="1:17" ht="15.75" x14ac:dyDescent="0.25">
      <c r="A21" s="167" t="str">
        <f>RAB!A22</f>
        <v>IV</v>
      </c>
      <c r="B21" s="363" t="str">
        <f>RAB!B22</f>
        <v>PEKERJAAN PEMBESIAN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5"/>
    </row>
    <row r="22" spans="1:17" x14ac:dyDescent="0.25">
      <c r="A22" s="97">
        <f>RAB!A23</f>
        <v>1</v>
      </c>
      <c r="B22" s="2" t="str">
        <f>RAB!B23</f>
        <v>pilecap</v>
      </c>
      <c r="C22" s="2">
        <v>1.2E-2</v>
      </c>
      <c r="D22" s="80" t="s">
        <v>363</v>
      </c>
      <c r="E22" s="2">
        <f>RAB!C23</f>
        <v>6014.5470000000005</v>
      </c>
      <c r="F22" s="2" t="str">
        <f>RAB!D23</f>
        <v>kg</v>
      </c>
      <c r="G22" s="2">
        <v>25</v>
      </c>
      <c r="H22" s="154" t="s">
        <v>363</v>
      </c>
      <c r="I22" s="155">
        <v>1</v>
      </c>
      <c r="J22" s="2">
        <f t="shared" si="0"/>
        <v>2083.3333333333335</v>
      </c>
      <c r="K22" s="2">
        <f t="shared" si="1"/>
        <v>2.8869825599999999</v>
      </c>
      <c r="L22" s="154" t="s">
        <v>364</v>
      </c>
      <c r="M22" s="154" t="s">
        <v>365</v>
      </c>
      <c r="N22" s="2">
        <f t="shared" si="2"/>
        <v>2.8869825599999999</v>
      </c>
      <c r="O22" s="154" t="s">
        <v>365</v>
      </c>
      <c r="P22" s="80">
        <v>3</v>
      </c>
      <c r="Q22" s="156" t="s">
        <v>365</v>
      </c>
    </row>
    <row r="23" spans="1:17" x14ac:dyDescent="0.25">
      <c r="A23" s="97">
        <f>RAB!A24</f>
        <v>2</v>
      </c>
      <c r="B23" s="2" t="str">
        <f>RAB!B24</f>
        <v>Sloof</v>
      </c>
      <c r="C23" s="2">
        <v>1.2E-2</v>
      </c>
      <c r="D23" s="80" t="s">
        <v>363</v>
      </c>
      <c r="E23" s="2">
        <f>RAB!C24</f>
        <v>5580.0599999999995</v>
      </c>
      <c r="F23" s="2" t="str">
        <f>RAB!D24</f>
        <v>kg</v>
      </c>
      <c r="G23" s="2">
        <v>25</v>
      </c>
      <c r="H23" s="154" t="s">
        <v>363</v>
      </c>
      <c r="I23" s="155">
        <v>1</v>
      </c>
      <c r="J23" s="2">
        <f t="shared" si="0"/>
        <v>2083.3333333333335</v>
      </c>
      <c r="K23" s="2">
        <f t="shared" si="1"/>
        <v>2.6784287999999994</v>
      </c>
      <c r="L23" s="154" t="s">
        <v>364</v>
      </c>
      <c r="M23" s="154" t="s">
        <v>365</v>
      </c>
      <c r="N23" s="2">
        <f t="shared" si="2"/>
        <v>2.6784287999999994</v>
      </c>
      <c r="O23" s="154" t="s">
        <v>365</v>
      </c>
      <c r="P23" s="80">
        <v>3</v>
      </c>
      <c r="Q23" s="156" t="s">
        <v>365</v>
      </c>
    </row>
    <row r="24" spans="1:17" x14ac:dyDescent="0.25">
      <c r="A24" s="100"/>
      <c r="B24" s="2" t="s">
        <v>325</v>
      </c>
      <c r="C24" s="2"/>
      <c r="D24" s="80"/>
      <c r="E24" s="2" t="str">
        <f>RAB!C25</f>
        <v xml:space="preserve"> </v>
      </c>
      <c r="F24" s="2"/>
      <c r="G24" s="2"/>
      <c r="H24" s="154"/>
      <c r="I24" s="155"/>
      <c r="J24" s="2"/>
      <c r="K24" s="2"/>
      <c r="L24" s="154"/>
      <c r="M24" s="154"/>
      <c r="N24" s="2"/>
      <c r="O24" s="154"/>
      <c r="P24" s="80"/>
      <c r="Q24" s="156"/>
    </row>
    <row r="25" spans="1:17" x14ac:dyDescent="0.25">
      <c r="A25" s="100" t="str">
        <f>RAB!A26</f>
        <v>a</v>
      </c>
      <c r="B25" s="2" t="str">
        <f>RAB!B26</f>
        <v>Kolom</v>
      </c>
      <c r="C25" s="2">
        <v>7.0000000000000007E-2</v>
      </c>
      <c r="D25" s="80" t="s">
        <v>363</v>
      </c>
      <c r="E25" s="2">
        <f>Volume!F196</f>
        <v>938.11872000000005</v>
      </c>
      <c r="F25" s="2" t="str">
        <f>RAB!D26</f>
        <v>kg</v>
      </c>
      <c r="G25" s="2">
        <v>22</v>
      </c>
      <c r="H25" s="154" t="s">
        <v>363</v>
      </c>
      <c r="I25" s="155">
        <v>1</v>
      </c>
      <c r="J25" s="2">
        <f t="shared" si="0"/>
        <v>314.28571428571428</v>
      </c>
      <c r="K25" s="2">
        <f t="shared" si="1"/>
        <v>2.9849232000000003</v>
      </c>
      <c r="L25" s="154" t="s">
        <v>364</v>
      </c>
      <c r="M25" s="154" t="s">
        <v>365</v>
      </c>
      <c r="N25" s="2">
        <f t="shared" si="2"/>
        <v>2.9849232000000003</v>
      </c>
      <c r="O25" s="154" t="s">
        <v>365</v>
      </c>
      <c r="P25" s="80">
        <v>3</v>
      </c>
      <c r="Q25" s="156" t="s">
        <v>365</v>
      </c>
    </row>
    <row r="26" spans="1:17" x14ac:dyDescent="0.25">
      <c r="A26" s="100" t="str">
        <f>RAB!A27</f>
        <v>b</v>
      </c>
      <c r="B26" s="2" t="str">
        <f>RAB!B27</f>
        <v>Balok</v>
      </c>
      <c r="C26" s="2">
        <v>0.03</v>
      </c>
      <c r="D26" s="80" t="s">
        <v>363</v>
      </c>
      <c r="E26" s="2">
        <f>Volume!F213</f>
        <v>5580.0599999999995</v>
      </c>
      <c r="F26" s="2" t="str">
        <f>RAB!D27</f>
        <v>kg</v>
      </c>
      <c r="G26" s="2">
        <v>25</v>
      </c>
      <c r="H26" s="154" t="s">
        <v>363</v>
      </c>
      <c r="I26" s="155">
        <v>1</v>
      </c>
      <c r="J26" s="2">
        <f t="shared" si="0"/>
        <v>833.33333333333337</v>
      </c>
      <c r="K26" s="2">
        <f t="shared" si="1"/>
        <v>6.6960719999999991</v>
      </c>
      <c r="L26" s="154" t="s">
        <v>364</v>
      </c>
      <c r="M26" s="154" t="s">
        <v>365</v>
      </c>
      <c r="N26" s="2">
        <f t="shared" si="2"/>
        <v>6.6960719999999991</v>
      </c>
      <c r="O26" s="154" t="s">
        <v>365</v>
      </c>
      <c r="P26" s="80">
        <v>7</v>
      </c>
      <c r="Q26" s="156" t="s">
        <v>365</v>
      </c>
    </row>
    <row r="27" spans="1:17" x14ac:dyDescent="0.25">
      <c r="A27" s="100" t="str">
        <f>RAB!A28</f>
        <v>c</v>
      </c>
      <c r="B27" s="2" t="str">
        <f>RAB!B28</f>
        <v>Pelat lantai</v>
      </c>
      <c r="C27" s="2">
        <v>0.03</v>
      </c>
      <c r="D27" s="80" t="s">
        <v>363</v>
      </c>
      <c r="E27" s="2">
        <f>RAB!C28</f>
        <v>2540.4192000000003</v>
      </c>
      <c r="F27" s="2" t="str">
        <f>RAB!D28</f>
        <v>kg</v>
      </c>
      <c r="G27" s="2">
        <v>16</v>
      </c>
      <c r="H27" s="154" t="s">
        <v>363</v>
      </c>
      <c r="I27" s="155">
        <v>1</v>
      </c>
      <c r="J27" s="2">
        <f t="shared" si="0"/>
        <v>533.33333333333337</v>
      </c>
      <c r="K27" s="2">
        <f t="shared" si="1"/>
        <v>4.7632859999999999</v>
      </c>
      <c r="L27" s="154" t="s">
        <v>364</v>
      </c>
      <c r="M27" s="154" t="s">
        <v>365</v>
      </c>
      <c r="N27" s="2">
        <f t="shared" si="2"/>
        <v>4.7632859999999999</v>
      </c>
      <c r="O27" s="154" t="s">
        <v>365</v>
      </c>
      <c r="P27" s="80">
        <v>5</v>
      </c>
      <c r="Q27" s="156" t="s">
        <v>365</v>
      </c>
    </row>
    <row r="28" spans="1:17" x14ac:dyDescent="0.25">
      <c r="A28" s="100" t="str">
        <f>RAB!A29</f>
        <v>d</v>
      </c>
      <c r="B28" s="2" t="str">
        <f>RAB!B29</f>
        <v>Tangga</v>
      </c>
      <c r="C28" s="2">
        <v>0.03</v>
      </c>
      <c r="D28" s="80" t="s">
        <v>363</v>
      </c>
      <c r="E28" s="2">
        <f>RAB!C29</f>
        <v>230.06125</v>
      </c>
      <c r="F28" s="2" t="str">
        <f>RAB!D29</f>
        <v>kg</v>
      </c>
      <c r="G28" s="2">
        <v>7</v>
      </c>
      <c r="H28" s="154" t="s">
        <v>363</v>
      </c>
      <c r="I28" s="155">
        <v>1</v>
      </c>
      <c r="J28" s="2">
        <f t="shared" si="0"/>
        <v>233.33333333333334</v>
      </c>
      <c r="K28" s="2">
        <f t="shared" si="1"/>
        <v>0.98597678571428571</v>
      </c>
      <c r="L28" s="154" t="s">
        <v>364</v>
      </c>
      <c r="M28" s="154" t="s">
        <v>365</v>
      </c>
      <c r="N28" s="2">
        <f t="shared" si="2"/>
        <v>0.98597678571428571</v>
      </c>
      <c r="O28" s="154" t="s">
        <v>365</v>
      </c>
      <c r="P28" s="80">
        <v>1</v>
      </c>
      <c r="Q28" s="156" t="s">
        <v>365</v>
      </c>
    </row>
    <row r="29" spans="1:17" x14ac:dyDescent="0.25">
      <c r="A29" s="97">
        <f>RAB!A30</f>
        <v>4</v>
      </c>
      <c r="B29" s="2" t="str">
        <f>RAB!B30</f>
        <v>LANTAI 2</v>
      </c>
      <c r="C29" s="2"/>
      <c r="D29" s="80"/>
      <c r="E29" s="2"/>
      <c r="F29" s="2"/>
      <c r="G29" s="2"/>
      <c r="H29" s="154"/>
      <c r="I29" s="155"/>
      <c r="J29" s="2"/>
      <c r="K29" s="2"/>
      <c r="L29" s="154"/>
      <c r="M29" s="154"/>
      <c r="N29" s="2"/>
      <c r="O29" s="154"/>
      <c r="P29" s="80"/>
      <c r="Q29" s="156"/>
    </row>
    <row r="30" spans="1:17" x14ac:dyDescent="0.25">
      <c r="A30" s="100" t="str">
        <f>RAB!A31</f>
        <v>a</v>
      </c>
      <c r="B30" s="2" t="str">
        <f>RAB!B31</f>
        <v>Kolom</v>
      </c>
      <c r="C30" s="2">
        <v>7.0000000000000007E-2</v>
      </c>
      <c r="D30" s="80" t="s">
        <v>363</v>
      </c>
      <c r="E30" s="2">
        <f>RAB!C31</f>
        <v>938.11872000000005</v>
      </c>
      <c r="F30" s="2" t="str">
        <f>RAB!D31</f>
        <v>kg</v>
      </c>
      <c r="G30" s="2">
        <v>22</v>
      </c>
      <c r="H30" s="154" t="s">
        <v>363</v>
      </c>
      <c r="I30" s="155">
        <v>1</v>
      </c>
      <c r="J30" s="2">
        <f t="shared" si="0"/>
        <v>314.28571428571428</v>
      </c>
      <c r="K30" s="2">
        <f t="shared" si="1"/>
        <v>2.9849232000000003</v>
      </c>
      <c r="L30" s="154" t="s">
        <v>364</v>
      </c>
      <c r="M30" s="154" t="s">
        <v>365</v>
      </c>
      <c r="N30" s="2">
        <f t="shared" si="2"/>
        <v>2.9849232000000003</v>
      </c>
      <c r="O30" s="154" t="s">
        <v>365</v>
      </c>
      <c r="P30" s="80">
        <v>3</v>
      </c>
      <c r="Q30" s="156" t="s">
        <v>365</v>
      </c>
    </row>
    <row r="31" spans="1:17" x14ac:dyDescent="0.25">
      <c r="A31" s="100" t="str">
        <f>RAB!A32</f>
        <v>b</v>
      </c>
      <c r="B31" s="2" t="str">
        <f>RAB!B32</f>
        <v>Balok</v>
      </c>
      <c r="C31" s="2">
        <v>0.03</v>
      </c>
      <c r="D31" s="80" t="s">
        <v>363</v>
      </c>
      <c r="E31" s="2">
        <f>RAB!C32</f>
        <v>5580.06</v>
      </c>
      <c r="F31" s="2" t="str">
        <f>RAB!D32</f>
        <v>kg</v>
      </c>
      <c r="G31" s="2">
        <v>25</v>
      </c>
      <c r="H31" s="154" t="s">
        <v>363</v>
      </c>
      <c r="I31" s="155">
        <v>1</v>
      </c>
      <c r="J31" s="2">
        <f t="shared" si="0"/>
        <v>833.33333333333337</v>
      </c>
      <c r="K31" s="2">
        <f t="shared" si="1"/>
        <v>6.696072</v>
      </c>
      <c r="L31" s="154" t="s">
        <v>364</v>
      </c>
      <c r="M31" s="154" t="s">
        <v>365</v>
      </c>
      <c r="N31" s="2">
        <f t="shared" si="2"/>
        <v>6.696072</v>
      </c>
      <c r="O31" s="154" t="s">
        <v>365</v>
      </c>
      <c r="P31" s="80">
        <v>7</v>
      </c>
      <c r="Q31" s="156" t="s">
        <v>365</v>
      </c>
    </row>
    <row r="32" spans="1:17" x14ac:dyDescent="0.25">
      <c r="A32" s="100" t="str">
        <f>RAB!A33</f>
        <v>c</v>
      </c>
      <c r="B32" s="2" t="str">
        <f>RAB!B33</f>
        <v>Pelat lantai</v>
      </c>
      <c r="C32" s="2">
        <v>0.03</v>
      </c>
      <c r="D32" s="80" t="s">
        <v>363</v>
      </c>
      <c r="E32" s="2">
        <f>E27</f>
        <v>2540.4192000000003</v>
      </c>
      <c r="F32" s="2" t="str">
        <f>RAB!D33</f>
        <v>kg</v>
      </c>
      <c r="G32" s="2">
        <v>16</v>
      </c>
      <c r="H32" s="154" t="s">
        <v>363</v>
      </c>
      <c r="I32" s="155">
        <v>1</v>
      </c>
      <c r="J32" s="2">
        <f t="shared" si="0"/>
        <v>533.33333333333337</v>
      </c>
      <c r="K32" s="2">
        <f t="shared" si="1"/>
        <v>4.7632859999999999</v>
      </c>
      <c r="L32" s="154" t="s">
        <v>364</v>
      </c>
      <c r="M32" s="154" t="s">
        <v>365</v>
      </c>
      <c r="N32" s="2">
        <f t="shared" si="2"/>
        <v>4.7632859999999999</v>
      </c>
      <c r="O32" s="154" t="s">
        <v>365</v>
      </c>
      <c r="P32" s="80">
        <v>5</v>
      </c>
      <c r="Q32" s="156" t="s">
        <v>365</v>
      </c>
    </row>
    <row r="33" spans="1:17" x14ac:dyDescent="0.25">
      <c r="A33" s="100" t="str">
        <f>RAB!A34</f>
        <v>d</v>
      </c>
      <c r="B33" s="2" t="str">
        <f>RAB!B34</f>
        <v>Tangga</v>
      </c>
      <c r="C33" s="2">
        <v>0.03</v>
      </c>
      <c r="D33" s="80" t="s">
        <v>363</v>
      </c>
      <c r="E33" s="2">
        <f>RAB!C34</f>
        <v>230.06125</v>
      </c>
      <c r="F33" s="2" t="str">
        <f>RAB!D34</f>
        <v>kg</v>
      </c>
      <c r="G33" s="2">
        <v>7</v>
      </c>
      <c r="H33" s="154" t="s">
        <v>363</v>
      </c>
      <c r="I33" s="155">
        <v>1</v>
      </c>
      <c r="J33" s="2">
        <f t="shared" si="0"/>
        <v>233.33333333333334</v>
      </c>
      <c r="K33" s="2">
        <f t="shared" si="1"/>
        <v>0.98597678571428571</v>
      </c>
      <c r="L33" s="154" t="s">
        <v>364</v>
      </c>
      <c r="M33" s="154" t="s">
        <v>365</v>
      </c>
      <c r="N33" s="2">
        <f t="shared" si="2"/>
        <v>0.98597678571428571</v>
      </c>
      <c r="O33" s="154" t="s">
        <v>365</v>
      </c>
      <c r="P33" s="80">
        <v>1</v>
      </c>
      <c r="Q33" s="156" t="s">
        <v>365</v>
      </c>
    </row>
    <row r="34" spans="1:17" x14ac:dyDescent="0.25">
      <c r="A34" s="97">
        <f>RAB!A35</f>
        <v>5</v>
      </c>
      <c r="B34" s="2" t="str">
        <f>RAB!B35</f>
        <v>LANTAI 3</v>
      </c>
      <c r="C34" s="2"/>
      <c r="D34" s="80"/>
      <c r="E34" s="2"/>
      <c r="F34" s="2"/>
      <c r="G34" s="2"/>
      <c r="H34" s="154"/>
      <c r="I34" s="155"/>
      <c r="J34" s="2"/>
      <c r="K34" s="2"/>
      <c r="L34" s="154"/>
      <c r="M34" s="154"/>
      <c r="N34" s="2"/>
      <c r="O34" s="154"/>
      <c r="P34" s="80"/>
      <c r="Q34" s="156"/>
    </row>
    <row r="35" spans="1:17" x14ac:dyDescent="0.25">
      <c r="A35" s="100" t="str">
        <f>RAB!A36</f>
        <v>a</v>
      </c>
      <c r="B35" s="2" t="str">
        <f>RAB!B36</f>
        <v>Kolom</v>
      </c>
      <c r="C35" s="2">
        <v>7.0000000000000007E-2</v>
      </c>
      <c r="D35" s="80" t="s">
        <v>363</v>
      </c>
      <c r="E35" s="2">
        <f>RAB!C36</f>
        <v>938.11872000000005</v>
      </c>
      <c r="F35" s="2" t="str">
        <f>RAB!D36</f>
        <v>kg</v>
      </c>
      <c r="G35" s="2">
        <v>22</v>
      </c>
      <c r="H35" s="154" t="s">
        <v>363</v>
      </c>
      <c r="I35" s="155">
        <v>1</v>
      </c>
      <c r="J35" s="2">
        <f t="shared" si="0"/>
        <v>314.28571428571428</v>
      </c>
      <c r="K35" s="2">
        <f t="shared" si="1"/>
        <v>2.9849232000000003</v>
      </c>
      <c r="L35" s="154" t="s">
        <v>364</v>
      </c>
      <c r="M35" s="154" t="s">
        <v>365</v>
      </c>
      <c r="N35" s="2">
        <f t="shared" si="2"/>
        <v>2.9849232000000003</v>
      </c>
      <c r="O35" s="154" t="s">
        <v>365</v>
      </c>
      <c r="P35" s="80">
        <v>3</v>
      </c>
      <c r="Q35" s="156" t="s">
        <v>365</v>
      </c>
    </row>
    <row r="36" spans="1:17" x14ac:dyDescent="0.25">
      <c r="A36" s="100" t="str">
        <f>RAB!A37</f>
        <v>b</v>
      </c>
      <c r="B36" s="2" t="str">
        <f>RAB!B37</f>
        <v>Balok</v>
      </c>
      <c r="C36" s="2">
        <v>0.03</v>
      </c>
      <c r="D36" s="80" t="s">
        <v>363</v>
      </c>
      <c r="E36" s="2">
        <f>RAB!C37</f>
        <v>5580.06</v>
      </c>
      <c r="F36" s="2" t="str">
        <f>RAB!D37</f>
        <v>kg</v>
      </c>
      <c r="G36" s="2">
        <v>25</v>
      </c>
      <c r="H36" s="154" t="s">
        <v>363</v>
      </c>
      <c r="I36" s="155">
        <v>1</v>
      </c>
      <c r="J36" s="2">
        <f t="shared" si="0"/>
        <v>833.33333333333337</v>
      </c>
      <c r="K36" s="2">
        <f t="shared" si="1"/>
        <v>6.696072</v>
      </c>
      <c r="L36" s="154" t="s">
        <v>364</v>
      </c>
      <c r="M36" s="154" t="s">
        <v>365</v>
      </c>
      <c r="N36" s="2">
        <f t="shared" si="2"/>
        <v>6.696072</v>
      </c>
      <c r="O36" s="154" t="s">
        <v>365</v>
      </c>
      <c r="P36" s="80">
        <v>7</v>
      </c>
      <c r="Q36" s="156" t="s">
        <v>365</v>
      </c>
    </row>
    <row r="37" spans="1:17" x14ac:dyDescent="0.25">
      <c r="A37" s="100" t="str">
        <f>RAB!A38</f>
        <v>c</v>
      </c>
      <c r="B37" s="2" t="str">
        <f>RAB!B38</f>
        <v>Pelat lantai</v>
      </c>
      <c r="C37" s="2">
        <v>0.03</v>
      </c>
      <c r="D37" s="80" t="s">
        <v>363</v>
      </c>
      <c r="E37" s="2">
        <f>E32</f>
        <v>2540.4192000000003</v>
      </c>
      <c r="F37" s="2" t="str">
        <f>RAB!D38</f>
        <v>kg</v>
      </c>
      <c r="G37" s="2">
        <v>16</v>
      </c>
      <c r="H37" s="154" t="s">
        <v>363</v>
      </c>
      <c r="I37" s="155">
        <v>1</v>
      </c>
      <c r="J37" s="2">
        <f t="shared" si="0"/>
        <v>533.33333333333337</v>
      </c>
      <c r="K37" s="2">
        <f t="shared" si="1"/>
        <v>4.7632859999999999</v>
      </c>
      <c r="L37" s="154" t="s">
        <v>364</v>
      </c>
      <c r="M37" s="154" t="s">
        <v>365</v>
      </c>
      <c r="N37" s="2">
        <f t="shared" si="2"/>
        <v>4.7632859999999999</v>
      </c>
      <c r="O37" s="154" t="s">
        <v>365</v>
      </c>
      <c r="P37" s="80">
        <v>5</v>
      </c>
      <c r="Q37" s="156" t="s">
        <v>365</v>
      </c>
    </row>
    <row r="38" spans="1:17" x14ac:dyDescent="0.25">
      <c r="A38" s="100" t="str">
        <f>RAB!A39</f>
        <v>d</v>
      </c>
      <c r="B38" s="2" t="str">
        <f>RAB!B39</f>
        <v>Tangga</v>
      </c>
      <c r="C38" s="2">
        <v>0.03</v>
      </c>
      <c r="D38" s="80" t="s">
        <v>363</v>
      </c>
      <c r="E38" s="2">
        <f>RAB!C39</f>
        <v>230.06125</v>
      </c>
      <c r="F38" s="2" t="str">
        <f>RAB!D39</f>
        <v>kg</v>
      </c>
      <c r="G38" s="2">
        <v>7</v>
      </c>
      <c r="H38" s="154" t="s">
        <v>363</v>
      </c>
      <c r="I38" s="155">
        <v>1</v>
      </c>
      <c r="J38" s="2">
        <f t="shared" si="0"/>
        <v>233.33333333333334</v>
      </c>
      <c r="K38" s="2">
        <f t="shared" si="1"/>
        <v>0.98597678571428571</v>
      </c>
      <c r="L38" s="154" t="s">
        <v>364</v>
      </c>
      <c r="M38" s="154" t="s">
        <v>365</v>
      </c>
      <c r="N38" s="2">
        <f t="shared" si="2"/>
        <v>0.98597678571428571</v>
      </c>
      <c r="O38" s="154" t="s">
        <v>365</v>
      </c>
      <c r="P38" s="80">
        <v>1</v>
      </c>
      <c r="Q38" s="156" t="s">
        <v>365</v>
      </c>
    </row>
    <row r="39" spans="1:17" x14ac:dyDescent="0.25">
      <c r="A39" s="97">
        <f>RAB!A40</f>
        <v>6</v>
      </c>
      <c r="B39" s="2" t="str">
        <f>RAB!B40</f>
        <v>LANTAI 4</v>
      </c>
      <c r="C39" s="2"/>
      <c r="D39" s="80"/>
      <c r="E39" s="2"/>
      <c r="F39" s="2"/>
      <c r="G39" s="2"/>
      <c r="H39" s="154"/>
      <c r="I39" s="155"/>
      <c r="J39" s="2"/>
      <c r="K39" s="2"/>
      <c r="L39" s="154"/>
      <c r="M39" s="154"/>
      <c r="N39" s="2"/>
      <c r="O39" s="154"/>
      <c r="P39" s="80"/>
      <c r="Q39" s="156"/>
    </row>
    <row r="40" spans="1:17" x14ac:dyDescent="0.25">
      <c r="A40" s="100" t="str">
        <f>RAB!A41</f>
        <v>a</v>
      </c>
      <c r="B40" s="2" t="str">
        <f>RAB!B41</f>
        <v>Kolom</v>
      </c>
      <c r="C40" s="2">
        <v>7.0000000000000007E-2</v>
      </c>
      <c r="D40" s="80" t="s">
        <v>363</v>
      </c>
      <c r="E40" s="2">
        <f>RAB!C41</f>
        <v>938.11872000000005</v>
      </c>
      <c r="F40" s="2" t="str">
        <f>RAB!D41</f>
        <v>kg</v>
      </c>
      <c r="G40" s="2">
        <v>22</v>
      </c>
      <c r="H40" s="154" t="s">
        <v>363</v>
      </c>
      <c r="I40" s="155">
        <v>1</v>
      </c>
      <c r="J40" s="2">
        <f t="shared" si="0"/>
        <v>314.28571428571428</v>
      </c>
      <c r="K40" s="2">
        <f t="shared" si="1"/>
        <v>2.9849232000000003</v>
      </c>
      <c r="L40" s="154" t="s">
        <v>364</v>
      </c>
      <c r="M40" s="154" t="s">
        <v>365</v>
      </c>
      <c r="N40" s="2">
        <f t="shared" si="2"/>
        <v>2.9849232000000003</v>
      </c>
      <c r="O40" s="154" t="s">
        <v>365</v>
      </c>
      <c r="P40" s="80">
        <v>3</v>
      </c>
      <c r="Q40" s="156" t="s">
        <v>365</v>
      </c>
    </row>
    <row r="41" spans="1:17" x14ac:dyDescent="0.25">
      <c r="A41" s="100" t="str">
        <f>RAB!A42</f>
        <v>b</v>
      </c>
      <c r="B41" s="2" t="str">
        <f>RAB!B42</f>
        <v>Balok</v>
      </c>
      <c r="C41" s="2">
        <v>0.03</v>
      </c>
      <c r="D41" s="80" t="s">
        <v>363</v>
      </c>
      <c r="E41" s="2">
        <f>RAB!C42</f>
        <v>5580.06</v>
      </c>
      <c r="F41" s="2" t="str">
        <f>RAB!D42</f>
        <v>kg</v>
      </c>
      <c r="G41" s="2">
        <v>25</v>
      </c>
      <c r="H41" s="154" t="s">
        <v>363</v>
      </c>
      <c r="I41" s="155">
        <v>1</v>
      </c>
      <c r="J41" s="2">
        <f t="shared" si="0"/>
        <v>833.33333333333337</v>
      </c>
      <c r="K41" s="2">
        <f t="shared" si="1"/>
        <v>6.696072</v>
      </c>
      <c r="L41" s="154" t="s">
        <v>364</v>
      </c>
      <c r="M41" s="154" t="s">
        <v>365</v>
      </c>
      <c r="N41" s="2">
        <f t="shared" si="2"/>
        <v>6.696072</v>
      </c>
      <c r="O41" s="154" t="s">
        <v>365</v>
      </c>
      <c r="P41" s="80">
        <v>7</v>
      </c>
      <c r="Q41" s="156" t="s">
        <v>365</v>
      </c>
    </row>
    <row r="42" spans="1:17" x14ac:dyDescent="0.25">
      <c r="A42" s="100" t="str">
        <f>RAB!A43</f>
        <v>c</v>
      </c>
      <c r="B42" s="2" t="str">
        <f>RAB!B43</f>
        <v>Pelat lantai</v>
      </c>
      <c r="C42" s="2">
        <v>0.03</v>
      </c>
      <c r="D42" s="80" t="s">
        <v>363</v>
      </c>
      <c r="E42" s="2">
        <f>E37</f>
        <v>2540.4192000000003</v>
      </c>
      <c r="F42" s="2" t="str">
        <f>RAB!D43</f>
        <v>kg</v>
      </c>
      <c r="G42" s="2">
        <v>16</v>
      </c>
      <c r="H42" s="154" t="s">
        <v>363</v>
      </c>
      <c r="I42" s="155">
        <v>1</v>
      </c>
      <c r="J42" s="2">
        <f t="shared" si="0"/>
        <v>533.33333333333337</v>
      </c>
      <c r="K42" s="2">
        <f t="shared" si="1"/>
        <v>4.7632859999999999</v>
      </c>
      <c r="L42" s="154" t="s">
        <v>364</v>
      </c>
      <c r="M42" s="154" t="s">
        <v>365</v>
      </c>
      <c r="N42" s="2">
        <f t="shared" si="2"/>
        <v>4.7632859999999999</v>
      </c>
      <c r="O42" s="154" t="s">
        <v>365</v>
      </c>
      <c r="P42" s="80">
        <v>5</v>
      </c>
      <c r="Q42" s="156" t="s">
        <v>365</v>
      </c>
    </row>
    <row r="43" spans="1:17" x14ac:dyDescent="0.25">
      <c r="A43" s="100" t="str">
        <f>RAB!A44</f>
        <v>d</v>
      </c>
      <c r="B43" s="2" t="str">
        <f>RAB!B44</f>
        <v>Tangga</v>
      </c>
      <c r="C43" s="2">
        <v>0.03</v>
      </c>
      <c r="D43" s="80" t="s">
        <v>363</v>
      </c>
      <c r="E43" s="2">
        <f>RAB!C44</f>
        <v>230.06125</v>
      </c>
      <c r="F43" s="2" t="str">
        <f>RAB!D44</f>
        <v>kg</v>
      </c>
      <c r="G43" s="2">
        <v>7</v>
      </c>
      <c r="H43" s="154" t="s">
        <v>363</v>
      </c>
      <c r="I43" s="155">
        <v>1</v>
      </c>
      <c r="J43" s="2">
        <f t="shared" si="0"/>
        <v>233.33333333333334</v>
      </c>
      <c r="K43" s="2">
        <f t="shared" si="1"/>
        <v>0.98597678571428571</v>
      </c>
      <c r="L43" s="154" t="s">
        <v>364</v>
      </c>
      <c r="M43" s="154" t="s">
        <v>365</v>
      </c>
      <c r="N43" s="2">
        <f t="shared" si="2"/>
        <v>0.98597678571428571</v>
      </c>
      <c r="O43" s="154" t="s">
        <v>365</v>
      </c>
      <c r="P43" s="80">
        <v>1</v>
      </c>
      <c r="Q43" s="156" t="s">
        <v>365</v>
      </c>
    </row>
    <row r="44" spans="1:17" x14ac:dyDescent="0.25">
      <c r="A44" s="97">
        <f>RAB!A45</f>
        <v>7</v>
      </c>
      <c r="B44" s="2" t="str">
        <f>RAB!B45</f>
        <v>LANTAI 5</v>
      </c>
      <c r="C44" s="2"/>
      <c r="D44" s="80"/>
      <c r="E44" s="2"/>
      <c r="F44" s="2"/>
      <c r="G44" s="2"/>
      <c r="H44" s="154"/>
      <c r="I44" s="155"/>
      <c r="J44" s="2"/>
      <c r="K44" s="2"/>
      <c r="L44" s="154"/>
      <c r="M44" s="154"/>
      <c r="N44" s="2"/>
      <c r="O44" s="154"/>
      <c r="P44" s="80"/>
      <c r="Q44" s="156"/>
    </row>
    <row r="45" spans="1:17" x14ac:dyDescent="0.25">
      <c r="A45" s="100" t="str">
        <f>RAB!A46</f>
        <v>a</v>
      </c>
      <c r="B45" s="2" t="str">
        <f>RAB!B46</f>
        <v>Kolom</v>
      </c>
      <c r="C45" s="2">
        <v>7.0000000000000007E-2</v>
      </c>
      <c r="D45" s="80" t="s">
        <v>363</v>
      </c>
      <c r="E45" s="2">
        <f>RAB!C46</f>
        <v>938.11872000000005</v>
      </c>
      <c r="F45" s="2" t="str">
        <f>RAB!D46</f>
        <v>kg</v>
      </c>
      <c r="G45" s="2">
        <v>22</v>
      </c>
      <c r="H45" s="154" t="s">
        <v>363</v>
      </c>
      <c r="I45" s="155">
        <v>1</v>
      </c>
      <c r="J45" s="2">
        <f t="shared" si="0"/>
        <v>314.28571428571428</v>
      </c>
      <c r="K45" s="2">
        <f t="shared" si="1"/>
        <v>2.9849232000000003</v>
      </c>
      <c r="L45" s="154" t="s">
        <v>364</v>
      </c>
      <c r="M45" s="154" t="s">
        <v>365</v>
      </c>
      <c r="N45" s="2">
        <f t="shared" si="2"/>
        <v>2.9849232000000003</v>
      </c>
      <c r="O45" s="154" t="s">
        <v>365</v>
      </c>
      <c r="P45" s="80">
        <v>3</v>
      </c>
      <c r="Q45" s="156" t="s">
        <v>365</v>
      </c>
    </row>
    <row r="46" spans="1:17" x14ac:dyDescent="0.25">
      <c r="A46" s="100" t="str">
        <f>RAB!A47</f>
        <v>b</v>
      </c>
      <c r="B46" s="2" t="str">
        <f>RAB!B47</f>
        <v>Balok</v>
      </c>
      <c r="C46" s="2">
        <v>0.03</v>
      </c>
      <c r="D46" s="80" t="s">
        <v>363</v>
      </c>
      <c r="E46" s="2">
        <f>RAB!C47</f>
        <v>5580.06</v>
      </c>
      <c r="F46" s="2" t="str">
        <f>RAB!D47</f>
        <v>kg</v>
      </c>
      <c r="G46" s="2">
        <v>25</v>
      </c>
      <c r="H46" s="154" t="s">
        <v>363</v>
      </c>
      <c r="I46" s="155">
        <v>1</v>
      </c>
      <c r="J46" s="2">
        <f t="shared" si="0"/>
        <v>833.33333333333337</v>
      </c>
      <c r="K46" s="2">
        <f t="shared" si="1"/>
        <v>6.696072</v>
      </c>
      <c r="L46" s="154" t="s">
        <v>364</v>
      </c>
      <c r="M46" s="154" t="s">
        <v>365</v>
      </c>
      <c r="N46" s="2">
        <f t="shared" si="2"/>
        <v>6.696072</v>
      </c>
      <c r="O46" s="154" t="s">
        <v>365</v>
      </c>
      <c r="P46" s="80">
        <v>7</v>
      </c>
      <c r="Q46" s="156" t="s">
        <v>365</v>
      </c>
    </row>
    <row r="47" spans="1:17" x14ac:dyDescent="0.25">
      <c r="A47" s="100" t="str">
        <f>RAB!A48</f>
        <v>c</v>
      </c>
      <c r="B47" s="2" t="str">
        <f>RAB!B48</f>
        <v>Pelat lantai</v>
      </c>
      <c r="C47" s="2">
        <v>0.03</v>
      </c>
      <c r="D47" s="80" t="s">
        <v>363</v>
      </c>
      <c r="E47" s="2">
        <f>E42</f>
        <v>2540.4192000000003</v>
      </c>
      <c r="F47" s="2" t="str">
        <f>RAB!D48</f>
        <v>kg</v>
      </c>
      <c r="G47" s="2">
        <v>16</v>
      </c>
      <c r="H47" s="154" t="s">
        <v>363</v>
      </c>
      <c r="I47" s="155">
        <v>1</v>
      </c>
      <c r="J47" s="2">
        <f t="shared" si="0"/>
        <v>533.33333333333337</v>
      </c>
      <c r="K47" s="2">
        <f t="shared" si="1"/>
        <v>4.7632859999999999</v>
      </c>
      <c r="L47" s="154" t="s">
        <v>364</v>
      </c>
      <c r="M47" s="154" t="s">
        <v>365</v>
      </c>
      <c r="N47" s="2">
        <f t="shared" si="2"/>
        <v>4.7632859999999999</v>
      </c>
      <c r="O47" s="154" t="s">
        <v>365</v>
      </c>
      <c r="P47" s="80">
        <v>5</v>
      </c>
      <c r="Q47" s="156" t="s">
        <v>365</v>
      </c>
    </row>
    <row r="48" spans="1:17" x14ac:dyDescent="0.25">
      <c r="A48" s="100" t="str">
        <f>RAB!A49</f>
        <v>d</v>
      </c>
      <c r="B48" s="2" t="str">
        <f>RAB!B49</f>
        <v>Tangga</v>
      </c>
      <c r="C48" s="2">
        <v>0.03</v>
      </c>
      <c r="D48" s="80" t="s">
        <v>363</v>
      </c>
      <c r="E48" s="2">
        <f>RAB!C49</f>
        <v>230.06125</v>
      </c>
      <c r="F48" s="2" t="str">
        <f>RAB!D49</f>
        <v>kg</v>
      </c>
      <c r="G48" s="2">
        <v>7</v>
      </c>
      <c r="H48" s="154" t="s">
        <v>363</v>
      </c>
      <c r="I48" s="155">
        <v>1</v>
      </c>
      <c r="J48" s="2">
        <f t="shared" si="0"/>
        <v>233.33333333333334</v>
      </c>
      <c r="K48" s="2">
        <f t="shared" si="1"/>
        <v>0.98597678571428571</v>
      </c>
      <c r="L48" s="154" t="s">
        <v>364</v>
      </c>
      <c r="M48" s="154" t="s">
        <v>365</v>
      </c>
      <c r="N48" s="2">
        <f t="shared" si="2"/>
        <v>0.98597678571428571</v>
      </c>
      <c r="O48" s="154" t="s">
        <v>365</v>
      </c>
      <c r="P48" s="80">
        <v>1</v>
      </c>
      <c r="Q48" s="156" t="s">
        <v>365</v>
      </c>
    </row>
    <row r="49" spans="1:17" x14ac:dyDescent="0.25">
      <c r="A49" s="97">
        <f>RAB!A50</f>
        <v>8</v>
      </c>
      <c r="B49" s="2" t="str">
        <f>RAB!B50</f>
        <v>LANTAI 6</v>
      </c>
      <c r="C49" s="2"/>
      <c r="D49" s="80"/>
      <c r="E49" s="2"/>
      <c r="F49" s="2"/>
      <c r="G49" s="2"/>
      <c r="H49" s="154"/>
      <c r="I49" s="155"/>
      <c r="J49" s="2"/>
      <c r="K49" s="2"/>
      <c r="L49" s="154"/>
      <c r="M49" s="154"/>
      <c r="N49" s="2"/>
      <c r="O49" s="154"/>
      <c r="P49" s="80"/>
      <c r="Q49" s="156"/>
    </row>
    <row r="50" spans="1:17" x14ac:dyDescent="0.25">
      <c r="A50" s="100" t="str">
        <f>RAB!A51</f>
        <v>a</v>
      </c>
      <c r="B50" s="2" t="str">
        <f>RAB!B51</f>
        <v>Kolom</v>
      </c>
      <c r="C50" s="2">
        <v>7.0000000000000007E-2</v>
      </c>
      <c r="D50" s="80" t="s">
        <v>363</v>
      </c>
      <c r="E50" s="2">
        <f>RAB!C51</f>
        <v>938.11872000000005</v>
      </c>
      <c r="F50" s="2" t="str">
        <f>RAB!D51</f>
        <v>kg</v>
      </c>
      <c r="G50" s="2">
        <v>22</v>
      </c>
      <c r="H50" s="154" t="s">
        <v>363</v>
      </c>
      <c r="I50" s="155">
        <v>1</v>
      </c>
      <c r="J50" s="2">
        <f t="shared" si="0"/>
        <v>314.28571428571428</v>
      </c>
      <c r="K50" s="2">
        <f t="shared" si="1"/>
        <v>2.9849232000000003</v>
      </c>
      <c r="L50" s="154" t="s">
        <v>364</v>
      </c>
      <c r="M50" s="154" t="s">
        <v>365</v>
      </c>
      <c r="N50" s="2">
        <f t="shared" si="2"/>
        <v>2.9849232000000003</v>
      </c>
      <c r="O50" s="154" t="s">
        <v>365</v>
      </c>
      <c r="P50" s="80">
        <v>3</v>
      </c>
      <c r="Q50" s="156" t="s">
        <v>365</v>
      </c>
    </row>
    <row r="51" spans="1:17" x14ac:dyDescent="0.25">
      <c r="A51" s="100" t="str">
        <f>RAB!A52</f>
        <v>b</v>
      </c>
      <c r="B51" s="2" t="str">
        <f>RAB!B52</f>
        <v>Balok</v>
      </c>
      <c r="C51" s="2">
        <v>0.03</v>
      </c>
      <c r="D51" s="80" t="s">
        <v>363</v>
      </c>
      <c r="E51" s="2">
        <f>RAB!C52</f>
        <v>5580.06</v>
      </c>
      <c r="F51" s="2" t="str">
        <f>RAB!D52</f>
        <v>kg</v>
      </c>
      <c r="G51" s="2">
        <v>25</v>
      </c>
      <c r="H51" s="154" t="s">
        <v>363</v>
      </c>
      <c r="I51" s="155">
        <v>1</v>
      </c>
      <c r="J51" s="2">
        <f t="shared" si="0"/>
        <v>833.33333333333337</v>
      </c>
      <c r="K51" s="2">
        <f t="shared" si="1"/>
        <v>6.696072</v>
      </c>
      <c r="L51" s="154" t="s">
        <v>364</v>
      </c>
      <c r="M51" s="154" t="s">
        <v>365</v>
      </c>
      <c r="N51" s="2">
        <f t="shared" si="2"/>
        <v>6.696072</v>
      </c>
      <c r="O51" s="154" t="s">
        <v>365</v>
      </c>
      <c r="P51" s="80">
        <v>7</v>
      </c>
      <c r="Q51" s="156" t="s">
        <v>365</v>
      </c>
    </row>
    <row r="52" spans="1:17" x14ac:dyDescent="0.25">
      <c r="A52" s="100" t="str">
        <f>RAB!A53</f>
        <v>c</v>
      </c>
      <c r="B52" s="2" t="str">
        <f>RAB!B53</f>
        <v>Pelat lantai</v>
      </c>
      <c r="C52" s="2">
        <v>0.03</v>
      </c>
      <c r="D52" s="80" t="s">
        <v>363</v>
      </c>
      <c r="E52" s="2">
        <f>E47</f>
        <v>2540.4192000000003</v>
      </c>
      <c r="F52" s="2" t="str">
        <f>RAB!D53</f>
        <v>kg</v>
      </c>
      <c r="G52" s="2">
        <v>16</v>
      </c>
      <c r="H52" s="154" t="s">
        <v>363</v>
      </c>
      <c r="I52" s="155">
        <v>1</v>
      </c>
      <c r="J52" s="2">
        <f t="shared" si="0"/>
        <v>533.33333333333337</v>
      </c>
      <c r="K52" s="2">
        <f t="shared" si="1"/>
        <v>4.7632859999999999</v>
      </c>
      <c r="L52" s="154" t="s">
        <v>364</v>
      </c>
      <c r="M52" s="154" t="s">
        <v>365</v>
      </c>
      <c r="N52" s="2">
        <f t="shared" si="2"/>
        <v>4.7632859999999999</v>
      </c>
      <c r="O52" s="154" t="s">
        <v>365</v>
      </c>
      <c r="P52" s="80">
        <v>5</v>
      </c>
      <c r="Q52" s="156" t="s">
        <v>365</v>
      </c>
    </row>
    <row r="53" spans="1:17" x14ac:dyDescent="0.25">
      <c r="A53" s="100" t="str">
        <f>RAB!A54</f>
        <v>d</v>
      </c>
      <c r="B53" s="2" t="str">
        <f>RAB!B54</f>
        <v>Tangga</v>
      </c>
      <c r="C53" s="2">
        <v>0.03</v>
      </c>
      <c r="D53" s="80" t="s">
        <v>363</v>
      </c>
      <c r="E53" s="2">
        <f>RAB!C54</f>
        <v>230.06125</v>
      </c>
      <c r="F53" s="2" t="str">
        <f>RAB!D54</f>
        <v>kg</v>
      </c>
      <c r="G53" s="2">
        <v>7</v>
      </c>
      <c r="H53" s="154" t="s">
        <v>363</v>
      </c>
      <c r="I53" s="155">
        <v>1</v>
      </c>
      <c r="J53" s="2">
        <f t="shared" si="0"/>
        <v>233.33333333333334</v>
      </c>
      <c r="K53" s="2">
        <f t="shared" si="1"/>
        <v>0.98597678571428571</v>
      </c>
      <c r="L53" s="154" t="s">
        <v>364</v>
      </c>
      <c r="M53" s="154" t="s">
        <v>365</v>
      </c>
      <c r="N53" s="2">
        <f t="shared" si="2"/>
        <v>0.98597678571428571</v>
      </c>
      <c r="O53" s="154" t="s">
        <v>365</v>
      </c>
      <c r="P53" s="80">
        <v>1</v>
      </c>
      <c r="Q53" s="156" t="s">
        <v>365</v>
      </c>
    </row>
    <row r="54" spans="1:17" x14ac:dyDescent="0.25">
      <c r="A54" s="97">
        <f>RAB!A55</f>
        <v>9</v>
      </c>
      <c r="B54" s="2" t="str">
        <f>RAB!B55</f>
        <v>LANTAI 7</v>
      </c>
      <c r="C54" s="2"/>
      <c r="D54" s="80"/>
      <c r="E54" s="2"/>
      <c r="F54" s="2"/>
      <c r="G54" s="2"/>
      <c r="H54" s="154"/>
      <c r="I54" s="155"/>
      <c r="J54" s="2"/>
      <c r="K54" s="2"/>
      <c r="L54" s="154"/>
      <c r="M54" s="154"/>
      <c r="N54" s="2"/>
      <c r="O54" s="154"/>
      <c r="P54" s="80"/>
      <c r="Q54" s="156"/>
    </row>
    <row r="55" spans="1:17" x14ac:dyDescent="0.25">
      <c r="A55" s="100" t="str">
        <f>RAB!A56</f>
        <v>a</v>
      </c>
      <c r="B55" s="2" t="str">
        <f>RAB!B56</f>
        <v>Kolom</v>
      </c>
      <c r="C55" s="2">
        <v>7.0000000000000007E-2</v>
      </c>
      <c r="D55" s="80" t="s">
        <v>363</v>
      </c>
      <c r="E55" s="2">
        <f>RAB!C56</f>
        <v>938.11872000000005</v>
      </c>
      <c r="F55" s="2" t="str">
        <f>RAB!D56</f>
        <v>kg</v>
      </c>
      <c r="G55" s="2">
        <v>22</v>
      </c>
      <c r="H55" s="154" t="s">
        <v>363</v>
      </c>
      <c r="I55" s="155">
        <v>1</v>
      </c>
      <c r="J55" s="2">
        <f t="shared" si="0"/>
        <v>314.28571428571428</v>
      </c>
      <c r="K55" s="2">
        <f t="shared" si="1"/>
        <v>2.9849232000000003</v>
      </c>
      <c r="L55" s="154" t="s">
        <v>364</v>
      </c>
      <c r="M55" s="154" t="s">
        <v>365</v>
      </c>
      <c r="N55" s="2">
        <f t="shared" si="2"/>
        <v>2.9849232000000003</v>
      </c>
      <c r="O55" s="154" t="s">
        <v>365</v>
      </c>
      <c r="P55" s="80">
        <v>3</v>
      </c>
      <c r="Q55" s="156" t="s">
        <v>365</v>
      </c>
    </row>
    <row r="56" spans="1:17" x14ac:dyDescent="0.25">
      <c r="A56" s="100" t="str">
        <f>RAB!A57</f>
        <v>b</v>
      </c>
      <c r="B56" s="2" t="str">
        <f>RAB!B57</f>
        <v>Balok</v>
      </c>
      <c r="C56" s="2">
        <v>0.03</v>
      </c>
      <c r="D56" s="80" t="s">
        <v>363</v>
      </c>
      <c r="E56" s="2">
        <f>RAB!C57</f>
        <v>5580.06</v>
      </c>
      <c r="F56" s="2" t="str">
        <f>RAB!D57</f>
        <v>kg</v>
      </c>
      <c r="G56" s="2">
        <v>25</v>
      </c>
      <c r="H56" s="154" t="s">
        <v>363</v>
      </c>
      <c r="I56" s="155">
        <v>1</v>
      </c>
      <c r="J56" s="2">
        <f t="shared" si="0"/>
        <v>833.33333333333337</v>
      </c>
      <c r="K56" s="2">
        <f t="shared" si="1"/>
        <v>6.696072</v>
      </c>
      <c r="L56" s="154" t="s">
        <v>364</v>
      </c>
      <c r="M56" s="154" t="s">
        <v>365</v>
      </c>
      <c r="N56" s="2">
        <f t="shared" si="2"/>
        <v>6.696072</v>
      </c>
      <c r="O56" s="154" t="s">
        <v>365</v>
      </c>
      <c r="P56" s="80">
        <v>7</v>
      </c>
      <c r="Q56" s="156" t="s">
        <v>365</v>
      </c>
    </row>
    <row r="57" spans="1:17" x14ac:dyDescent="0.25">
      <c r="A57" s="100" t="str">
        <f>RAB!A58</f>
        <v>c</v>
      </c>
      <c r="B57" s="2" t="str">
        <f>RAB!B58</f>
        <v>Pelat lantai</v>
      </c>
      <c r="C57" s="2">
        <v>0.03</v>
      </c>
      <c r="D57" s="80" t="s">
        <v>363</v>
      </c>
      <c r="E57" s="2">
        <f>E52</f>
        <v>2540.4192000000003</v>
      </c>
      <c r="F57" s="2" t="str">
        <f>RAB!D58</f>
        <v>kg</v>
      </c>
      <c r="G57" s="2">
        <v>16</v>
      </c>
      <c r="H57" s="154" t="s">
        <v>363</v>
      </c>
      <c r="I57" s="155">
        <v>1</v>
      </c>
      <c r="J57" s="2">
        <f t="shared" si="0"/>
        <v>533.33333333333337</v>
      </c>
      <c r="K57" s="2">
        <f t="shared" si="1"/>
        <v>4.7632859999999999</v>
      </c>
      <c r="L57" s="154" t="s">
        <v>364</v>
      </c>
      <c r="M57" s="154" t="s">
        <v>365</v>
      </c>
      <c r="N57" s="2">
        <f t="shared" si="2"/>
        <v>4.7632859999999999</v>
      </c>
      <c r="O57" s="154" t="s">
        <v>365</v>
      </c>
      <c r="P57" s="80">
        <v>5</v>
      </c>
      <c r="Q57" s="156" t="s">
        <v>365</v>
      </c>
    </row>
    <row r="58" spans="1:17" x14ac:dyDescent="0.25">
      <c r="A58" s="100" t="str">
        <f>RAB!A59</f>
        <v>d</v>
      </c>
      <c r="B58" s="2" t="str">
        <f>RAB!B59</f>
        <v>Tangga</v>
      </c>
      <c r="C58" s="2">
        <v>0.03</v>
      </c>
      <c r="D58" s="80" t="s">
        <v>363</v>
      </c>
      <c r="E58" s="2">
        <f>RAB!C59</f>
        <v>230.06125</v>
      </c>
      <c r="F58" s="2" t="str">
        <f>RAB!D59</f>
        <v>kg</v>
      </c>
      <c r="G58" s="2">
        <v>7</v>
      </c>
      <c r="H58" s="154" t="s">
        <v>363</v>
      </c>
      <c r="I58" s="155">
        <v>1</v>
      </c>
      <c r="J58" s="2">
        <f t="shared" si="0"/>
        <v>233.33333333333334</v>
      </c>
      <c r="K58" s="2">
        <f t="shared" si="1"/>
        <v>0.98597678571428571</v>
      </c>
      <c r="L58" s="154" t="s">
        <v>364</v>
      </c>
      <c r="M58" s="154" t="s">
        <v>365</v>
      </c>
      <c r="N58" s="2">
        <f t="shared" si="2"/>
        <v>0.98597678571428571</v>
      </c>
      <c r="O58" s="154" t="s">
        <v>365</v>
      </c>
      <c r="P58" s="80">
        <v>1</v>
      </c>
      <c r="Q58" s="156" t="s">
        <v>365</v>
      </c>
    </row>
    <row r="59" spans="1:17" x14ac:dyDescent="0.25">
      <c r="A59" s="97">
        <f>RAB!A65</f>
        <v>0</v>
      </c>
      <c r="B59" s="2">
        <f>RAB!B65</f>
        <v>0</v>
      </c>
      <c r="C59" s="2"/>
      <c r="D59" s="80"/>
      <c r="E59" s="2"/>
      <c r="F59" s="2"/>
      <c r="G59" s="2"/>
      <c r="H59" s="154"/>
      <c r="I59" s="155"/>
      <c r="J59" s="2"/>
      <c r="K59" s="2"/>
      <c r="L59" s="154"/>
      <c r="M59" s="154"/>
      <c r="N59" s="2"/>
      <c r="O59" s="154"/>
      <c r="P59" s="80"/>
      <c r="Q59" s="156"/>
    </row>
    <row r="60" spans="1:17" x14ac:dyDescent="0.25">
      <c r="A60" s="100">
        <f>RAB!A66</f>
        <v>0</v>
      </c>
      <c r="B60" s="2">
        <f>RAB!B66</f>
        <v>0</v>
      </c>
      <c r="C60" s="2">
        <v>0.03</v>
      </c>
      <c r="D60" s="80" t="s">
        <v>363</v>
      </c>
      <c r="E60" s="2">
        <f>E57</f>
        <v>2540.4192000000003</v>
      </c>
      <c r="F60" s="2">
        <f>RAB!D66</f>
        <v>0</v>
      </c>
      <c r="G60" s="2">
        <v>16</v>
      </c>
      <c r="H60" s="154" t="s">
        <v>363</v>
      </c>
      <c r="I60" s="155">
        <v>1</v>
      </c>
      <c r="J60" s="2">
        <f t="shared" si="0"/>
        <v>533.33333333333337</v>
      </c>
      <c r="K60" s="2">
        <f t="shared" si="1"/>
        <v>4.7632859999999999</v>
      </c>
      <c r="L60" s="154" t="s">
        <v>364</v>
      </c>
      <c r="M60" s="154" t="s">
        <v>365</v>
      </c>
      <c r="N60" s="2">
        <f t="shared" si="2"/>
        <v>4.7632859999999999</v>
      </c>
      <c r="O60" s="154" t="s">
        <v>365</v>
      </c>
      <c r="P60" s="80">
        <v>5</v>
      </c>
      <c r="Q60" s="156" t="s">
        <v>365</v>
      </c>
    </row>
    <row r="61" spans="1:17" x14ac:dyDescent="0.25">
      <c r="A61" s="97"/>
      <c r="B61" s="2"/>
      <c r="C61" s="2"/>
      <c r="D61" s="80"/>
      <c r="E61" s="2"/>
      <c r="F61" s="2"/>
      <c r="G61" s="2"/>
      <c r="H61" s="154"/>
      <c r="I61" s="155"/>
      <c r="J61" s="2"/>
      <c r="K61" s="2"/>
      <c r="L61" s="154"/>
      <c r="M61" s="154"/>
      <c r="N61" s="2"/>
      <c r="O61" s="154"/>
      <c r="P61" s="80"/>
      <c r="Q61" s="156"/>
    </row>
    <row r="62" spans="1:17" ht="15.75" x14ac:dyDescent="0.25">
      <c r="A62" s="167" t="str">
        <f>RAB!A68</f>
        <v>V</v>
      </c>
      <c r="B62" s="363" t="str">
        <f>RAB!B68</f>
        <v>PEKERJAAN BETON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5"/>
    </row>
    <row r="63" spans="1:17" x14ac:dyDescent="0.25">
      <c r="A63" s="97">
        <f>RAB!A69</f>
        <v>1</v>
      </c>
      <c r="B63" s="2" t="str">
        <f>RAB!B69</f>
        <v>Lantai kerja</v>
      </c>
      <c r="C63" s="2">
        <f>'Analisa Harga Satuan'!B155</f>
        <v>1.2</v>
      </c>
      <c r="D63" s="80" t="s">
        <v>363</v>
      </c>
      <c r="E63" s="2">
        <f>RAB!C69</f>
        <v>53.460000000000008</v>
      </c>
      <c r="F63" s="2" t="str">
        <f>RAB!D69</f>
        <v>m3</v>
      </c>
      <c r="G63" s="2">
        <v>16</v>
      </c>
      <c r="H63" s="154" t="s">
        <v>363</v>
      </c>
      <c r="I63" s="155">
        <v>1</v>
      </c>
      <c r="J63" s="2">
        <f t="shared" si="0"/>
        <v>13.333333333333334</v>
      </c>
      <c r="K63" s="2">
        <f t="shared" si="1"/>
        <v>4.0095000000000001</v>
      </c>
      <c r="L63" s="154" t="s">
        <v>364</v>
      </c>
      <c r="M63" s="154" t="s">
        <v>365</v>
      </c>
      <c r="N63" s="2">
        <f t="shared" si="2"/>
        <v>4.0095000000000001</v>
      </c>
      <c r="O63" s="154" t="s">
        <v>365</v>
      </c>
      <c r="P63" s="80">
        <v>11</v>
      </c>
      <c r="Q63" s="156" t="s">
        <v>365</v>
      </c>
    </row>
    <row r="64" spans="1:17" x14ac:dyDescent="0.25">
      <c r="A64" s="97">
        <f>RAB!A70</f>
        <v>2</v>
      </c>
      <c r="B64" s="2" t="str">
        <f>RAB!B70</f>
        <v>Pile Cap</v>
      </c>
      <c r="C64" s="2">
        <f>'Analisa Harga Satuan'!B192</f>
        <v>2.1</v>
      </c>
      <c r="D64" s="80" t="s">
        <v>363</v>
      </c>
      <c r="E64" s="2">
        <f>RAB!C70</f>
        <v>15.245999999999999</v>
      </c>
      <c r="F64" s="2" t="str">
        <f>RAB!D70</f>
        <v>m3</v>
      </c>
      <c r="G64" s="2">
        <v>16</v>
      </c>
      <c r="H64" s="154" t="s">
        <v>363</v>
      </c>
      <c r="I64" s="155">
        <v>1</v>
      </c>
      <c r="J64" s="2">
        <f t="shared" si="0"/>
        <v>7.6190476190476186</v>
      </c>
      <c r="K64" s="2">
        <f t="shared" si="1"/>
        <v>2.0010374999999998</v>
      </c>
      <c r="L64" s="154" t="s">
        <v>364</v>
      </c>
      <c r="M64" s="154" t="s">
        <v>365</v>
      </c>
      <c r="N64" s="2">
        <f t="shared" si="2"/>
        <v>2.0010374999999998</v>
      </c>
      <c r="O64" s="154" t="s">
        <v>365</v>
      </c>
      <c r="P64" s="80">
        <v>9</v>
      </c>
      <c r="Q64" s="156" t="s">
        <v>365</v>
      </c>
    </row>
    <row r="65" spans="1:17" x14ac:dyDescent="0.25">
      <c r="A65" s="97">
        <f>RAB!A71</f>
        <v>3</v>
      </c>
      <c r="B65" s="2" t="str">
        <f>RAB!B71</f>
        <v>Sloof</v>
      </c>
      <c r="C65" s="2">
        <f>'Analisa Harga Satuan'!B173</f>
        <v>1.65</v>
      </c>
      <c r="D65" s="80" t="s">
        <v>363</v>
      </c>
      <c r="E65" s="2">
        <f>RAB!C71</f>
        <v>37.935000000000002</v>
      </c>
      <c r="F65" s="2" t="str">
        <f>RAB!D71</f>
        <v>m3</v>
      </c>
      <c r="G65" s="2">
        <v>9</v>
      </c>
      <c r="H65" s="154" t="s">
        <v>363</v>
      </c>
      <c r="I65" s="155">
        <v>1</v>
      </c>
      <c r="J65" s="2">
        <f t="shared" si="0"/>
        <v>5.454545454545455</v>
      </c>
      <c r="K65" s="2">
        <f t="shared" si="1"/>
        <v>6.9547499999999998</v>
      </c>
      <c r="L65" s="154" t="s">
        <v>364</v>
      </c>
      <c r="M65" s="154" t="s">
        <v>365</v>
      </c>
      <c r="N65" s="2">
        <f t="shared" si="2"/>
        <v>6.9547499999999998</v>
      </c>
      <c r="O65" s="154" t="s">
        <v>365</v>
      </c>
      <c r="P65" s="80">
        <v>14</v>
      </c>
      <c r="Q65" s="156" t="s">
        <v>365</v>
      </c>
    </row>
    <row r="66" spans="1:17" x14ac:dyDescent="0.25">
      <c r="A66" s="97">
        <f>RAB!A72</f>
        <v>4</v>
      </c>
      <c r="B66" s="2" t="str">
        <f>RAB!B72</f>
        <v>LANTAI1</v>
      </c>
      <c r="C66" s="2"/>
      <c r="D66" s="80"/>
      <c r="E66" s="2"/>
      <c r="F66" s="2"/>
      <c r="G66" s="2"/>
      <c r="H66" s="154"/>
      <c r="I66" s="155"/>
      <c r="J66" s="2"/>
      <c r="K66" s="2"/>
      <c r="L66" s="154"/>
      <c r="M66" s="154"/>
      <c r="N66" s="2"/>
      <c r="O66" s="154"/>
      <c r="P66" s="80"/>
      <c r="Q66" s="156"/>
    </row>
    <row r="67" spans="1:17" x14ac:dyDescent="0.25">
      <c r="A67" s="100" t="str">
        <f>RAB!A73</f>
        <v>a</v>
      </c>
      <c r="B67" s="2" t="str">
        <f>RAB!B73</f>
        <v>Kolom</v>
      </c>
      <c r="C67" s="2">
        <f>'Analisa Harga Satuan'!B192</f>
        <v>2.1</v>
      </c>
      <c r="D67" s="80" t="s">
        <v>363</v>
      </c>
      <c r="E67" s="2">
        <f>RAB!C73</f>
        <v>17.920000000000002</v>
      </c>
      <c r="F67" s="2" t="str">
        <f>RAB!D73</f>
        <v>m3</v>
      </c>
      <c r="G67" s="2">
        <v>13</v>
      </c>
      <c r="H67" s="154" t="s">
        <v>363</v>
      </c>
      <c r="I67" s="155">
        <v>1</v>
      </c>
      <c r="J67" s="2">
        <f t="shared" si="0"/>
        <v>6.1904761904761898</v>
      </c>
      <c r="K67" s="2">
        <f t="shared" si="1"/>
        <v>2.8947692307692314</v>
      </c>
      <c r="L67" s="154" t="s">
        <v>364</v>
      </c>
      <c r="M67" s="154" t="s">
        <v>365</v>
      </c>
      <c r="N67" s="2">
        <f t="shared" si="2"/>
        <v>2.8947692307692314</v>
      </c>
      <c r="O67" s="154" t="s">
        <v>365</v>
      </c>
      <c r="P67" s="80">
        <v>10</v>
      </c>
      <c r="Q67" s="156" t="s">
        <v>365</v>
      </c>
    </row>
    <row r="68" spans="1:17" x14ac:dyDescent="0.25">
      <c r="A68" s="100" t="str">
        <f>RAB!A74</f>
        <v>b</v>
      </c>
      <c r="B68" s="2" t="str">
        <f>RAB!B74</f>
        <v>Balok</v>
      </c>
      <c r="C68" s="2">
        <v>2.1</v>
      </c>
      <c r="D68" s="80" t="s">
        <v>363</v>
      </c>
      <c r="E68" s="2">
        <f>RAB!C74</f>
        <v>45.483750000000008</v>
      </c>
      <c r="F68" s="2" t="str">
        <f>RAB!D74</f>
        <v>m3</v>
      </c>
      <c r="G68" s="2">
        <v>20</v>
      </c>
      <c r="H68" s="154" t="s">
        <v>363</v>
      </c>
      <c r="I68" s="155">
        <v>1</v>
      </c>
      <c r="J68" s="2">
        <f t="shared" si="0"/>
        <v>9.5238095238095237</v>
      </c>
      <c r="K68" s="2">
        <f t="shared" si="1"/>
        <v>4.7757937500000009</v>
      </c>
      <c r="L68" s="154" t="s">
        <v>364</v>
      </c>
      <c r="M68" s="154" t="s">
        <v>365</v>
      </c>
      <c r="N68" s="2">
        <f t="shared" si="2"/>
        <v>4.7757937500000009</v>
      </c>
      <c r="O68" s="154" t="s">
        <v>365</v>
      </c>
      <c r="P68" s="80">
        <v>12</v>
      </c>
      <c r="Q68" s="156" t="s">
        <v>365</v>
      </c>
    </row>
    <row r="69" spans="1:17" x14ac:dyDescent="0.25">
      <c r="A69" s="100" t="str">
        <f>RAB!A75</f>
        <v>c</v>
      </c>
      <c r="B69" s="2" t="str">
        <f>RAB!B75</f>
        <v>Pelat lantai</v>
      </c>
      <c r="C69" s="2">
        <v>1.2</v>
      </c>
      <c r="D69" s="80" t="s">
        <v>363</v>
      </c>
      <c r="E69" s="2">
        <f>RAB!C75</f>
        <v>64.152000000000001</v>
      </c>
      <c r="F69" s="2" t="str">
        <f>RAB!D75</f>
        <v>m3</v>
      </c>
      <c r="G69" s="2">
        <v>16</v>
      </c>
      <c r="H69" s="154" t="s">
        <v>363</v>
      </c>
      <c r="I69" s="155">
        <v>1</v>
      </c>
      <c r="J69" s="2">
        <f t="shared" si="0"/>
        <v>13.333333333333334</v>
      </c>
      <c r="K69" s="2">
        <f t="shared" si="1"/>
        <v>4.8113999999999999</v>
      </c>
      <c r="L69" s="154" t="s">
        <v>364</v>
      </c>
      <c r="M69" s="154" t="s">
        <v>365</v>
      </c>
      <c r="N69" s="2">
        <f t="shared" si="2"/>
        <v>4.8113999999999999</v>
      </c>
      <c r="O69" s="154" t="s">
        <v>365</v>
      </c>
      <c r="P69" s="80">
        <v>12</v>
      </c>
      <c r="Q69" s="156" t="s">
        <v>365</v>
      </c>
    </row>
    <row r="70" spans="1:17" x14ac:dyDescent="0.25">
      <c r="A70" s="100" t="str">
        <f>RAB!A76</f>
        <v>d</v>
      </c>
      <c r="B70" s="2" t="str">
        <f>RAB!B76</f>
        <v>Tangga</v>
      </c>
      <c r="C70" s="2">
        <v>1.2</v>
      </c>
      <c r="D70" s="80" t="s">
        <v>363</v>
      </c>
      <c r="E70" s="2">
        <f>Volume!F112+Volume!F119+Volume!F125</f>
        <v>4.8360000000000003</v>
      </c>
      <c r="F70" s="2" t="str">
        <f>RAB!D76</f>
        <v>m3</v>
      </c>
      <c r="G70" s="2">
        <v>3</v>
      </c>
      <c r="H70" s="154" t="s">
        <v>363</v>
      </c>
      <c r="I70" s="155">
        <v>1</v>
      </c>
      <c r="J70" s="2">
        <f t="shared" si="0"/>
        <v>2.5</v>
      </c>
      <c r="K70" s="2">
        <f t="shared" si="1"/>
        <v>1.9344000000000001</v>
      </c>
      <c r="L70" s="154" t="s">
        <v>364</v>
      </c>
      <c r="M70" s="154" t="s">
        <v>365</v>
      </c>
      <c r="N70" s="2">
        <f t="shared" si="2"/>
        <v>1.9344000000000001</v>
      </c>
      <c r="O70" s="154" t="s">
        <v>365</v>
      </c>
      <c r="P70" s="80">
        <v>7</v>
      </c>
      <c r="Q70" s="156" t="s">
        <v>365</v>
      </c>
    </row>
    <row r="71" spans="1:17" x14ac:dyDescent="0.25">
      <c r="A71" s="97">
        <f>RAB!A77</f>
        <v>5</v>
      </c>
      <c r="B71" s="2" t="str">
        <f>RAB!B77</f>
        <v>LANTAI 2</v>
      </c>
      <c r="C71" s="2"/>
      <c r="D71" s="80"/>
      <c r="E71" s="2"/>
      <c r="F71" s="2"/>
      <c r="G71" s="2"/>
      <c r="H71" s="154"/>
      <c r="I71" s="155"/>
      <c r="J71" s="2"/>
      <c r="K71" s="2"/>
      <c r="L71" s="154"/>
      <c r="M71" s="154"/>
      <c r="N71" s="2"/>
      <c r="O71" s="154"/>
      <c r="P71" s="80"/>
      <c r="Q71" s="156"/>
    </row>
    <row r="72" spans="1:17" x14ac:dyDescent="0.25">
      <c r="A72" s="100" t="str">
        <f>RAB!A78</f>
        <v>a</v>
      </c>
      <c r="B72" s="2" t="str">
        <f>RAB!B78</f>
        <v>Kolom</v>
      </c>
      <c r="C72" s="2">
        <v>2.1</v>
      </c>
      <c r="D72" s="80" t="s">
        <v>363</v>
      </c>
      <c r="E72" s="2">
        <f>RAB!C78</f>
        <v>17.920000000000002</v>
      </c>
      <c r="F72" s="2" t="str">
        <f>RAB!D78</f>
        <v>m3</v>
      </c>
      <c r="G72" s="2">
        <v>13</v>
      </c>
      <c r="H72" s="154" t="s">
        <v>363</v>
      </c>
      <c r="I72" s="155">
        <v>1</v>
      </c>
      <c r="J72" s="2">
        <f t="shared" ref="J72:J134" si="3">(G72/C72)*I72</f>
        <v>6.1904761904761898</v>
      </c>
      <c r="K72" s="2">
        <f t="shared" ref="K72:K134" si="4">E72/J72</f>
        <v>2.8947692307692314</v>
      </c>
      <c r="L72" s="154" t="s">
        <v>364</v>
      </c>
      <c r="M72" s="154" t="s">
        <v>365</v>
      </c>
      <c r="N72" s="2">
        <f t="shared" ref="N72:N134" si="5">K72</f>
        <v>2.8947692307692314</v>
      </c>
      <c r="O72" s="154" t="s">
        <v>365</v>
      </c>
      <c r="P72" s="80">
        <v>10</v>
      </c>
      <c r="Q72" s="156" t="s">
        <v>365</v>
      </c>
    </row>
    <row r="73" spans="1:17" x14ac:dyDescent="0.25">
      <c r="A73" s="100" t="str">
        <f>RAB!A79</f>
        <v>b</v>
      </c>
      <c r="B73" s="2" t="str">
        <f>RAB!B79</f>
        <v>Balok</v>
      </c>
      <c r="C73" s="2">
        <v>2.1</v>
      </c>
      <c r="D73" s="80" t="s">
        <v>363</v>
      </c>
      <c r="E73" s="2">
        <f>RAB!C79</f>
        <v>45.483750000000001</v>
      </c>
      <c r="F73" s="2" t="str">
        <f>RAB!D79</f>
        <v>m3</v>
      </c>
      <c r="G73" s="2">
        <v>20</v>
      </c>
      <c r="H73" s="154" t="s">
        <v>363</v>
      </c>
      <c r="I73" s="155">
        <v>1</v>
      </c>
      <c r="J73" s="2">
        <f t="shared" si="3"/>
        <v>9.5238095238095237</v>
      </c>
      <c r="K73" s="2">
        <f t="shared" si="4"/>
        <v>4.7757937500000001</v>
      </c>
      <c r="L73" s="154" t="s">
        <v>364</v>
      </c>
      <c r="M73" s="154" t="s">
        <v>365</v>
      </c>
      <c r="N73" s="2">
        <f t="shared" si="5"/>
        <v>4.7757937500000001</v>
      </c>
      <c r="O73" s="154" t="s">
        <v>365</v>
      </c>
      <c r="P73" s="80">
        <v>12</v>
      </c>
      <c r="Q73" s="156" t="s">
        <v>365</v>
      </c>
    </row>
    <row r="74" spans="1:17" x14ac:dyDescent="0.25">
      <c r="A74" s="100" t="str">
        <f>RAB!A80</f>
        <v>c</v>
      </c>
      <c r="B74" s="2" t="str">
        <f>RAB!B80</f>
        <v>Pelat lantai</v>
      </c>
      <c r="C74" s="2">
        <v>1.2</v>
      </c>
      <c r="D74" s="80" t="s">
        <v>363</v>
      </c>
      <c r="E74" s="2">
        <f>RAB!C80</f>
        <v>64.152000000000001</v>
      </c>
      <c r="F74" s="2" t="str">
        <f>RAB!D80</f>
        <v>m3</v>
      </c>
      <c r="G74" s="2">
        <v>16</v>
      </c>
      <c r="H74" s="154" t="s">
        <v>363</v>
      </c>
      <c r="I74" s="155">
        <v>1</v>
      </c>
      <c r="J74" s="2">
        <f t="shared" si="3"/>
        <v>13.333333333333334</v>
      </c>
      <c r="K74" s="2">
        <f t="shared" si="4"/>
        <v>4.8113999999999999</v>
      </c>
      <c r="L74" s="154" t="s">
        <v>364</v>
      </c>
      <c r="M74" s="154" t="s">
        <v>365</v>
      </c>
      <c r="N74" s="2">
        <f t="shared" si="5"/>
        <v>4.8113999999999999</v>
      </c>
      <c r="O74" s="154" t="s">
        <v>365</v>
      </c>
      <c r="P74" s="80">
        <v>12</v>
      </c>
      <c r="Q74" s="156" t="s">
        <v>365</v>
      </c>
    </row>
    <row r="75" spans="1:17" x14ac:dyDescent="0.25">
      <c r="A75" s="100" t="str">
        <f>RAB!A81</f>
        <v>d</v>
      </c>
      <c r="B75" s="2" t="str">
        <f>RAB!B81</f>
        <v>Tangga</v>
      </c>
      <c r="C75" s="2">
        <v>1.2</v>
      </c>
      <c r="D75" s="80" t="s">
        <v>363</v>
      </c>
      <c r="E75" s="2">
        <f>E70</f>
        <v>4.8360000000000003</v>
      </c>
      <c r="F75" s="2" t="str">
        <f>RAB!D81</f>
        <v>m3</v>
      </c>
      <c r="G75" s="2">
        <v>3</v>
      </c>
      <c r="H75" s="154" t="s">
        <v>363</v>
      </c>
      <c r="I75" s="155">
        <v>1</v>
      </c>
      <c r="J75" s="2">
        <f t="shared" si="3"/>
        <v>2.5</v>
      </c>
      <c r="K75" s="2">
        <f t="shared" si="4"/>
        <v>1.9344000000000001</v>
      </c>
      <c r="L75" s="154" t="s">
        <v>364</v>
      </c>
      <c r="M75" s="154" t="s">
        <v>365</v>
      </c>
      <c r="N75" s="2">
        <f t="shared" si="5"/>
        <v>1.9344000000000001</v>
      </c>
      <c r="O75" s="154" t="s">
        <v>365</v>
      </c>
      <c r="P75" s="80">
        <v>7</v>
      </c>
      <c r="Q75" s="156" t="s">
        <v>365</v>
      </c>
    </row>
    <row r="76" spans="1:17" x14ac:dyDescent="0.25">
      <c r="A76" s="97">
        <f>RAB!A82</f>
        <v>6</v>
      </c>
      <c r="B76" s="2" t="str">
        <f>RAB!B82</f>
        <v>LANTAI 3</v>
      </c>
      <c r="C76" s="2"/>
      <c r="D76" s="80"/>
      <c r="E76" s="2"/>
      <c r="F76" s="2"/>
      <c r="G76" s="2"/>
      <c r="H76" s="154"/>
      <c r="I76" s="155"/>
      <c r="J76" s="2"/>
      <c r="K76" s="2"/>
      <c r="L76" s="154"/>
      <c r="M76" s="154"/>
      <c r="N76" s="2"/>
      <c r="O76" s="154"/>
      <c r="P76" s="80"/>
      <c r="Q76" s="156"/>
    </row>
    <row r="77" spans="1:17" x14ac:dyDescent="0.25">
      <c r="A77" s="100" t="str">
        <f>RAB!A83</f>
        <v>a</v>
      </c>
      <c r="B77" s="2" t="str">
        <f>RAB!B83</f>
        <v>Kolom</v>
      </c>
      <c r="C77" s="2">
        <v>2.1</v>
      </c>
      <c r="D77" s="80" t="s">
        <v>363</v>
      </c>
      <c r="E77" s="2">
        <f>RAB!C83</f>
        <v>17.920000000000002</v>
      </c>
      <c r="F77" s="2" t="str">
        <f>RAB!D83</f>
        <v>m3</v>
      </c>
      <c r="G77" s="2">
        <v>13</v>
      </c>
      <c r="H77" s="154" t="s">
        <v>363</v>
      </c>
      <c r="I77" s="155">
        <v>1</v>
      </c>
      <c r="J77" s="2">
        <f t="shared" si="3"/>
        <v>6.1904761904761898</v>
      </c>
      <c r="K77" s="2">
        <f t="shared" si="4"/>
        <v>2.8947692307692314</v>
      </c>
      <c r="L77" s="154" t="s">
        <v>364</v>
      </c>
      <c r="M77" s="154" t="s">
        <v>365</v>
      </c>
      <c r="N77" s="2">
        <f t="shared" si="5"/>
        <v>2.8947692307692314</v>
      </c>
      <c r="O77" s="154" t="s">
        <v>365</v>
      </c>
      <c r="P77" s="80">
        <v>10</v>
      </c>
      <c r="Q77" s="156" t="s">
        <v>365</v>
      </c>
    </row>
    <row r="78" spans="1:17" x14ac:dyDescent="0.25">
      <c r="A78" s="100" t="str">
        <f>RAB!A84</f>
        <v>b</v>
      </c>
      <c r="B78" s="2" t="str">
        <f>RAB!B84</f>
        <v>Balok</v>
      </c>
      <c r="C78" s="2">
        <v>2.1</v>
      </c>
      <c r="D78" s="80" t="s">
        <v>363</v>
      </c>
      <c r="E78" s="2">
        <f>RAB!C84</f>
        <v>45.483750000000001</v>
      </c>
      <c r="F78" s="2" t="str">
        <f>RAB!D84</f>
        <v>m3</v>
      </c>
      <c r="G78" s="2">
        <v>20</v>
      </c>
      <c r="H78" s="154" t="s">
        <v>363</v>
      </c>
      <c r="I78" s="155">
        <v>1</v>
      </c>
      <c r="J78" s="2">
        <f t="shared" si="3"/>
        <v>9.5238095238095237</v>
      </c>
      <c r="K78" s="2">
        <f t="shared" si="4"/>
        <v>4.7757937500000001</v>
      </c>
      <c r="L78" s="154" t="s">
        <v>364</v>
      </c>
      <c r="M78" s="154" t="s">
        <v>365</v>
      </c>
      <c r="N78" s="2">
        <f t="shared" si="5"/>
        <v>4.7757937500000001</v>
      </c>
      <c r="O78" s="154" t="s">
        <v>365</v>
      </c>
      <c r="P78" s="80">
        <v>12</v>
      </c>
      <c r="Q78" s="156" t="s">
        <v>365</v>
      </c>
    </row>
    <row r="79" spans="1:17" x14ac:dyDescent="0.25">
      <c r="A79" s="100" t="str">
        <f>RAB!A85</f>
        <v>c</v>
      </c>
      <c r="B79" s="2" t="str">
        <f>RAB!B85</f>
        <v>Pelat lantai</v>
      </c>
      <c r="C79" s="2">
        <v>1.2</v>
      </c>
      <c r="D79" s="80" t="s">
        <v>363</v>
      </c>
      <c r="E79" s="2">
        <f>RAB!C85</f>
        <v>64.152000000000001</v>
      </c>
      <c r="F79" s="2" t="str">
        <f>RAB!D85</f>
        <v>m3</v>
      </c>
      <c r="G79" s="2">
        <v>16</v>
      </c>
      <c r="H79" s="154" t="s">
        <v>363</v>
      </c>
      <c r="I79" s="155">
        <v>1</v>
      </c>
      <c r="J79" s="2">
        <f t="shared" si="3"/>
        <v>13.333333333333334</v>
      </c>
      <c r="K79" s="2">
        <f t="shared" si="4"/>
        <v>4.8113999999999999</v>
      </c>
      <c r="L79" s="154" t="s">
        <v>364</v>
      </c>
      <c r="M79" s="154" t="s">
        <v>365</v>
      </c>
      <c r="N79" s="2">
        <f t="shared" si="5"/>
        <v>4.8113999999999999</v>
      </c>
      <c r="O79" s="154" t="s">
        <v>365</v>
      </c>
      <c r="P79" s="80">
        <v>12</v>
      </c>
      <c r="Q79" s="156" t="s">
        <v>365</v>
      </c>
    </row>
    <row r="80" spans="1:17" x14ac:dyDescent="0.25">
      <c r="A80" s="100" t="str">
        <f>RAB!A86</f>
        <v>d</v>
      </c>
      <c r="B80" s="2" t="str">
        <f>RAB!B86</f>
        <v>Tangga</v>
      </c>
      <c r="C80" s="2">
        <v>1.2</v>
      </c>
      <c r="D80" s="80" t="s">
        <v>363</v>
      </c>
      <c r="E80" s="2">
        <f>E75</f>
        <v>4.8360000000000003</v>
      </c>
      <c r="F80" s="2" t="str">
        <f>RAB!D86</f>
        <v>m3</v>
      </c>
      <c r="G80" s="2">
        <v>3</v>
      </c>
      <c r="H80" s="154" t="s">
        <v>363</v>
      </c>
      <c r="I80" s="155">
        <v>1</v>
      </c>
      <c r="J80" s="2">
        <f t="shared" si="3"/>
        <v>2.5</v>
      </c>
      <c r="K80" s="2">
        <f t="shared" si="4"/>
        <v>1.9344000000000001</v>
      </c>
      <c r="L80" s="154" t="s">
        <v>364</v>
      </c>
      <c r="M80" s="154" t="s">
        <v>365</v>
      </c>
      <c r="N80" s="2">
        <f t="shared" si="5"/>
        <v>1.9344000000000001</v>
      </c>
      <c r="O80" s="154" t="s">
        <v>365</v>
      </c>
      <c r="P80" s="80">
        <v>7</v>
      </c>
      <c r="Q80" s="156" t="s">
        <v>365</v>
      </c>
    </row>
    <row r="81" spans="1:17" x14ac:dyDescent="0.25">
      <c r="A81" s="97">
        <f>RAB!A87</f>
        <v>7</v>
      </c>
      <c r="B81" s="2" t="str">
        <f>RAB!B87</f>
        <v>LANTAI 4</v>
      </c>
      <c r="C81" s="2"/>
      <c r="D81" s="80"/>
      <c r="E81" s="2"/>
      <c r="F81" s="2"/>
      <c r="G81" s="2"/>
      <c r="H81" s="154"/>
      <c r="I81" s="155"/>
      <c r="J81" s="2"/>
      <c r="K81" s="2"/>
      <c r="L81" s="154"/>
      <c r="M81" s="154"/>
      <c r="N81" s="2"/>
      <c r="O81" s="154"/>
      <c r="P81" s="80"/>
      <c r="Q81" s="156"/>
    </row>
    <row r="82" spans="1:17" x14ac:dyDescent="0.25">
      <c r="A82" s="100" t="str">
        <f>RAB!A88</f>
        <v>a</v>
      </c>
      <c r="B82" s="2" t="str">
        <f>RAB!B88</f>
        <v>Kolom</v>
      </c>
      <c r="C82" s="2">
        <v>2.1</v>
      </c>
      <c r="D82" s="80" t="s">
        <v>363</v>
      </c>
      <c r="E82" s="2">
        <f>RAB!C88</f>
        <v>17.920000000000002</v>
      </c>
      <c r="F82" s="2" t="str">
        <f>RAB!D88</f>
        <v>m3</v>
      </c>
      <c r="G82" s="2">
        <v>13</v>
      </c>
      <c r="H82" s="154" t="s">
        <v>363</v>
      </c>
      <c r="I82" s="155">
        <v>1</v>
      </c>
      <c r="J82" s="2">
        <f t="shared" si="3"/>
        <v>6.1904761904761898</v>
      </c>
      <c r="K82" s="2">
        <f t="shared" si="4"/>
        <v>2.8947692307692314</v>
      </c>
      <c r="L82" s="154" t="s">
        <v>364</v>
      </c>
      <c r="M82" s="154" t="s">
        <v>365</v>
      </c>
      <c r="N82" s="2">
        <f t="shared" si="5"/>
        <v>2.8947692307692314</v>
      </c>
      <c r="O82" s="154" t="s">
        <v>365</v>
      </c>
      <c r="P82" s="80">
        <v>10</v>
      </c>
      <c r="Q82" s="156" t="s">
        <v>365</v>
      </c>
    </row>
    <row r="83" spans="1:17" x14ac:dyDescent="0.25">
      <c r="A83" s="100" t="str">
        <f>RAB!A89</f>
        <v>b</v>
      </c>
      <c r="B83" s="2" t="str">
        <f>RAB!B89</f>
        <v>Balok</v>
      </c>
      <c r="C83" s="2">
        <v>2.1</v>
      </c>
      <c r="D83" s="80" t="s">
        <v>363</v>
      </c>
      <c r="E83" s="2">
        <f>RAB!C89</f>
        <v>45.483750000000001</v>
      </c>
      <c r="F83" s="2" t="str">
        <f>RAB!D89</f>
        <v>m3</v>
      </c>
      <c r="G83" s="2">
        <v>20</v>
      </c>
      <c r="H83" s="154" t="s">
        <v>363</v>
      </c>
      <c r="I83" s="155">
        <v>1</v>
      </c>
      <c r="J83" s="2">
        <f t="shared" si="3"/>
        <v>9.5238095238095237</v>
      </c>
      <c r="K83" s="2">
        <f t="shared" si="4"/>
        <v>4.7757937500000001</v>
      </c>
      <c r="L83" s="154" t="s">
        <v>364</v>
      </c>
      <c r="M83" s="154" t="s">
        <v>365</v>
      </c>
      <c r="N83" s="2">
        <f t="shared" si="5"/>
        <v>4.7757937500000001</v>
      </c>
      <c r="O83" s="154" t="s">
        <v>365</v>
      </c>
      <c r="P83" s="80">
        <v>12</v>
      </c>
      <c r="Q83" s="156" t="s">
        <v>365</v>
      </c>
    </row>
    <row r="84" spans="1:17" x14ac:dyDescent="0.25">
      <c r="A84" s="100" t="str">
        <f>RAB!A90</f>
        <v>c</v>
      </c>
      <c r="B84" s="2" t="str">
        <f>RAB!B90</f>
        <v>Pelat lantai</v>
      </c>
      <c r="C84" s="2">
        <v>1.2</v>
      </c>
      <c r="D84" s="80" t="s">
        <v>363</v>
      </c>
      <c r="E84" s="2">
        <f>RAB!C90</f>
        <v>64.152000000000001</v>
      </c>
      <c r="F84" s="2" t="str">
        <f>RAB!D90</f>
        <v>m3</v>
      </c>
      <c r="G84" s="2">
        <v>16</v>
      </c>
      <c r="H84" s="154" t="s">
        <v>363</v>
      </c>
      <c r="I84" s="155">
        <v>1</v>
      </c>
      <c r="J84" s="2">
        <f t="shared" si="3"/>
        <v>13.333333333333334</v>
      </c>
      <c r="K84" s="2">
        <f t="shared" si="4"/>
        <v>4.8113999999999999</v>
      </c>
      <c r="L84" s="154" t="s">
        <v>364</v>
      </c>
      <c r="M84" s="154" t="s">
        <v>365</v>
      </c>
      <c r="N84" s="2">
        <f t="shared" si="5"/>
        <v>4.8113999999999999</v>
      </c>
      <c r="O84" s="154" t="s">
        <v>365</v>
      </c>
      <c r="P84" s="80">
        <v>12</v>
      </c>
      <c r="Q84" s="156" t="s">
        <v>365</v>
      </c>
    </row>
    <row r="85" spans="1:17" x14ac:dyDescent="0.25">
      <c r="A85" s="100" t="str">
        <f>RAB!A91</f>
        <v>d</v>
      </c>
      <c r="B85" s="2" t="str">
        <f>RAB!B91</f>
        <v>Tangga</v>
      </c>
      <c r="C85" s="2">
        <v>1.2</v>
      </c>
      <c r="D85" s="80" t="s">
        <v>363</v>
      </c>
      <c r="E85" s="2">
        <f>E80</f>
        <v>4.8360000000000003</v>
      </c>
      <c r="F85" s="2" t="str">
        <f>RAB!D91</f>
        <v>m3</v>
      </c>
      <c r="G85" s="2">
        <v>3</v>
      </c>
      <c r="H85" s="154" t="s">
        <v>363</v>
      </c>
      <c r="I85" s="155">
        <v>1</v>
      </c>
      <c r="J85" s="2">
        <f t="shared" si="3"/>
        <v>2.5</v>
      </c>
      <c r="K85" s="2">
        <f t="shared" si="4"/>
        <v>1.9344000000000001</v>
      </c>
      <c r="L85" s="154" t="s">
        <v>364</v>
      </c>
      <c r="M85" s="154" t="s">
        <v>365</v>
      </c>
      <c r="N85" s="2">
        <f t="shared" si="5"/>
        <v>1.9344000000000001</v>
      </c>
      <c r="O85" s="154" t="s">
        <v>365</v>
      </c>
      <c r="P85" s="80">
        <v>7</v>
      </c>
      <c r="Q85" s="156" t="s">
        <v>365</v>
      </c>
    </row>
    <row r="86" spans="1:17" x14ac:dyDescent="0.25">
      <c r="A86" s="97">
        <f>RAB!A92</f>
        <v>8</v>
      </c>
      <c r="B86" s="2" t="str">
        <f>RAB!B92</f>
        <v>LANTAI 5</v>
      </c>
      <c r="C86" s="2"/>
      <c r="D86" s="80"/>
      <c r="E86" s="2"/>
      <c r="F86" s="2"/>
      <c r="G86" s="2"/>
      <c r="H86" s="154"/>
      <c r="I86" s="155"/>
      <c r="J86" s="2"/>
      <c r="K86" s="2"/>
      <c r="L86" s="154"/>
      <c r="M86" s="154"/>
      <c r="N86" s="2"/>
      <c r="O86" s="154"/>
      <c r="P86" s="80"/>
      <c r="Q86" s="156"/>
    </row>
    <row r="87" spans="1:17" x14ac:dyDescent="0.25">
      <c r="A87" s="100" t="str">
        <f>RAB!A93</f>
        <v>a</v>
      </c>
      <c r="B87" s="2" t="str">
        <f>RAB!B93</f>
        <v>Kolom</v>
      </c>
      <c r="C87" s="2">
        <v>2.1</v>
      </c>
      <c r="D87" s="80" t="s">
        <v>363</v>
      </c>
      <c r="E87" s="2">
        <f>RAB!C93</f>
        <v>17.920000000000002</v>
      </c>
      <c r="F87" s="2" t="str">
        <f>RAB!D93</f>
        <v>m3</v>
      </c>
      <c r="G87" s="2">
        <v>13</v>
      </c>
      <c r="H87" s="154" t="s">
        <v>363</v>
      </c>
      <c r="I87" s="155">
        <v>1</v>
      </c>
      <c r="J87" s="2">
        <f t="shared" si="3"/>
        <v>6.1904761904761898</v>
      </c>
      <c r="K87" s="2">
        <f t="shared" si="4"/>
        <v>2.8947692307692314</v>
      </c>
      <c r="L87" s="154" t="s">
        <v>364</v>
      </c>
      <c r="M87" s="154" t="s">
        <v>365</v>
      </c>
      <c r="N87" s="2">
        <f t="shared" si="5"/>
        <v>2.8947692307692314</v>
      </c>
      <c r="O87" s="154" t="s">
        <v>365</v>
      </c>
      <c r="P87" s="80">
        <v>10</v>
      </c>
      <c r="Q87" s="156" t="s">
        <v>365</v>
      </c>
    </row>
    <row r="88" spans="1:17" x14ac:dyDescent="0.25">
      <c r="A88" s="100" t="str">
        <f>RAB!A94</f>
        <v>b</v>
      </c>
      <c r="B88" s="2" t="str">
        <f>RAB!B94</f>
        <v>Balok</v>
      </c>
      <c r="C88" s="2">
        <v>2.1</v>
      </c>
      <c r="D88" s="80" t="s">
        <v>363</v>
      </c>
      <c r="E88" s="2">
        <f>RAB!C94</f>
        <v>45.483750000000001</v>
      </c>
      <c r="F88" s="2" t="str">
        <f>RAB!D94</f>
        <v>m3</v>
      </c>
      <c r="G88" s="2">
        <v>20</v>
      </c>
      <c r="H88" s="154" t="s">
        <v>363</v>
      </c>
      <c r="I88" s="155">
        <v>1</v>
      </c>
      <c r="J88" s="2">
        <f t="shared" si="3"/>
        <v>9.5238095238095237</v>
      </c>
      <c r="K88" s="2">
        <f t="shared" si="4"/>
        <v>4.7757937500000001</v>
      </c>
      <c r="L88" s="154" t="s">
        <v>364</v>
      </c>
      <c r="M88" s="154" t="s">
        <v>365</v>
      </c>
      <c r="N88" s="2">
        <f t="shared" si="5"/>
        <v>4.7757937500000001</v>
      </c>
      <c r="O88" s="154" t="s">
        <v>365</v>
      </c>
      <c r="P88" s="80">
        <v>12</v>
      </c>
      <c r="Q88" s="156" t="s">
        <v>365</v>
      </c>
    </row>
    <row r="89" spans="1:17" x14ac:dyDescent="0.25">
      <c r="A89" s="100" t="str">
        <f>RAB!A95</f>
        <v>c</v>
      </c>
      <c r="B89" s="2" t="str">
        <f>RAB!B95</f>
        <v>Pelat lantai</v>
      </c>
      <c r="C89" s="2">
        <v>1.2</v>
      </c>
      <c r="D89" s="80" t="s">
        <v>363</v>
      </c>
      <c r="E89" s="2">
        <f>RAB!C95</f>
        <v>64.152000000000001</v>
      </c>
      <c r="F89" s="2" t="str">
        <f>RAB!D95</f>
        <v>m3</v>
      </c>
      <c r="G89" s="2">
        <v>16</v>
      </c>
      <c r="H89" s="154" t="s">
        <v>363</v>
      </c>
      <c r="I89" s="155">
        <v>1</v>
      </c>
      <c r="J89" s="2">
        <f t="shared" si="3"/>
        <v>13.333333333333334</v>
      </c>
      <c r="K89" s="2">
        <f t="shared" si="4"/>
        <v>4.8113999999999999</v>
      </c>
      <c r="L89" s="154" t="s">
        <v>364</v>
      </c>
      <c r="M89" s="154" t="s">
        <v>365</v>
      </c>
      <c r="N89" s="2">
        <f t="shared" si="5"/>
        <v>4.8113999999999999</v>
      </c>
      <c r="O89" s="154" t="s">
        <v>365</v>
      </c>
      <c r="P89" s="80">
        <v>12</v>
      </c>
      <c r="Q89" s="156" t="s">
        <v>365</v>
      </c>
    </row>
    <row r="90" spans="1:17" x14ac:dyDescent="0.25">
      <c r="A90" s="100" t="str">
        <f>RAB!A96</f>
        <v>d</v>
      </c>
      <c r="B90" s="2" t="str">
        <f>RAB!B96</f>
        <v>Tangga</v>
      </c>
      <c r="C90" s="2">
        <v>1.2</v>
      </c>
      <c r="D90" s="80" t="s">
        <v>363</v>
      </c>
      <c r="E90" s="2">
        <f>E85</f>
        <v>4.8360000000000003</v>
      </c>
      <c r="F90" s="2" t="str">
        <f>RAB!D96</f>
        <v>m3</v>
      </c>
      <c r="G90" s="2">
        <v>3</v>
      </c>
      <c r="H90" s="154" t="s">
        <v>363</v>
      </c>
      <c r="I90" s="155">
        <v>1</v>
      </c>
      <c r="J90" s="2">
        <f t="shared" si="3"/>
        <v>2.5</v>
      </c>
      <c r="K90" s="2">
        <f t="shared" si="4"/>
        <v>1.9344000000000001</v>
      </c>
      <c r="L90" s="154" t="s">
        <v>364</v>
      </c>
      <c r="M90" s="154" t="s">
        <v>365</v>
      </c>
      <c r="N90" s="2">
        <f t="shared" si="5"/>
        <v>1.9344000000000001</v>
      </c>
      <c r="O90" s="154" t="s">
        <v>365</v>
      </c>
      <c r="P90" s="80">
        <v>7</v>
      </c>
      <c r="Q90" s="156" t="s">
        <v>365</v>
      </c>
    </row>
    <row r="91" spans="1:17" x14ac:dyDescent="0.25">
      <c r="A91" s="97">
        <f>RAB!A97</f>
        <v>9</v>
      </c>
      <c r="B91" s="2" t="str">
        <f>RAB!B97</f>
        <v>LANTAI 6</v>
      </c>
      <c r="C91" s="2"/>
      <c r="D91" s="80"/>
      <c r="E91" s="2"/>
      <c r="F91" s="2"/>
      <c r="G91" s="2"/>
      <c r="H91" s="154"/>
      <c r="I91" s="155"/>
      <c r="J91" s="2"/>
      <c r="K91" s="2"/>
      <c r="L91" s="154"/>
      <c r="M91" s="154"/>
      <c r="N91" s="2"/>
      <c r="O91" s="154"/>
      <c r="P91" s="80"/>
      <c r="Q91" s="156"/>
    </row>
    <row r="92" spans="1:17" x14ac:dyDescent="0.25">
      <c r="A92" s="100" t="str">
        <f>RAB!A98</f>
        <v>a</v>
      </c>
      <c r="B92" s="2" t="str">
        <f>RAB!B98</f>
        <v>Kolom</v>
      </c>
      <c r="C92" s="2">
        <v>2.1</v>
      </c>
      <c r="D92" s="80" t="s">
        <v>363</v>
      </c>
      <c r="E92" s="2">
        <f>RAB!C98</f>
        <v>17.920000000000002</v>
      </c>
      <c r="F92" s="2" t="str">
        <f>RAB!D98</f>
        <v>m3</v>
      </c>
      <c r="G92" s="2">
        <v>13</v>
      </c>
      <c r="H92" s="154" t="s">
        <v>363</v>
      </c>
      <c r="I92" s="155">
        <v>1</v>
      </c>
      <c r="J92" s="2">
        <f t="shared" si="3"/>
        <v>6.1904761904761898</v>
      </c>
      <c r="K92" s="2">
        <f t="shared" si="4"/>
        <v>2.8947692307692314</v>
      </c>
      <c r="L92" s="154" t="s">
        <v>364</v>
      </c>
      <c r="M92" s="154" t="s">
        <v>365</v>
      </c>
      <c r="N92" s="2">
        <f t="shared" si="5"/>
        <v>2.8947692307692314</v>
      </c>
      <c r="O92" s="154" t="s">
        <v>365</v>
      </c>
      <c r="P92" s="80">
        <v>10</v>
      </c>
      <c r="Q92" s="156" t="s">
        <v>365</v>
      </c>
    </row>
    <row r="93" spans="1:17" x14ac:dyDescent="0.25">
      <c r="A93" s="100" t="str">
        <f>RAB!A99</f>
        <v>b</v>
      </c>
      <c r="B93" s="2" t="str">
        <f>RAB!B99</f>
        <v>Balok</v>
      </c>
      <c r="C93" s="2">
        <v>2.1</v>
      </c>
      <c r="D93" s="80" t="s">
        <v>363</v>
      </c>
      <c r="E93" s="2">
        <f>RAB!C99</f>
        <v>45.483750000000001</v>
      </c>
      <c r="F93" s="2" t="str">
        <f>RAB!D99</f>
        <v>m3</v>
      </c>
      <c r="G93" s="2">
        <v>20</v>
      </c>
      <c r="H93" s="154" t="s">
        <v>363</v>
      </c>
      <c r="I93" s="155">
        <v>1</v>
      </c>
      <c r="J93" s="2">
        <f t="shared" si="3"/>
        <v>9.5238095238095237</v>
      </c>
      <c r="K93" s="2">
        <f t="shared" si="4"/>
        <v>4.7757937500000001</v>
      </c>
      <c r="L93" s="154" t="s">
        <v>364</v>
      </c>
      <c r="M93" s="154" t="s">
        <v>365</v>
      </c>
      <c r="N93" s="2">
        <f t="shared" si="5"/>
        <v>4.7757937500000001</v>
      </c>
      <c r="O93" s="154" t="s">
        <v>365</v>
      </c>
      <c r="P93" s="80">
        <v>12</v>
      </c>
      <c r="Q93" s="156" t="s">
        <v>365</v>
      </c>
    </row>
    <row r="94" spans="1:17" x14ac:dyDescent="0.25">
      <c r="A94" s="100" t="str">
        <f>RAB!A100</f>
        <v>c</v>
      </c>
      <c r="B94" s="2" t="str">
        <f>RAB!B100</f>
        <v>Pelat lantai</v>
      </c>
      <c r="C94" s="2">
        <v>1.2</v>
      </c>
      <c r="D94" s="80" t="s">
        <v>363</v>
      </c>
      <c r="E94" s="2">
        <f>RAB!C100</f>
        <v>64.152000000000001</v>
      </c>
      <c r="F94" s="2" t="str">
        <f>RAB!D100</f>
        <v>m3</v>
      </c>
      <c r="G94" s="2">
        <v>16</v>
      </c>
      <c r="H94" s="154" t="s">
        <v>363</v>
      </c>
      <c r="I94" s="155">
        <v>1</v>
      </c>
      <c r="J94" s="2">
        <f t="shared" si="3"/>
        <v>13.333333333333334</v>
      </c>
      <c r="K94" s="2">
        <f t="shared" si="4"/>
        <v>4.8113999999999999</v>
      </c>
      <c r="L94" s="154" t="s">
        <v>364</v>
      </c>
      <c r="M94" s="154" t="s">
        <v>365</v>
      </c>
      <c r="N94" s="2">
        <f t="shared" si="5"/>
        <v>4.8113999999999999</v>
      </c>
      <c r="O94" s="154" t="s">
        <v>365</v>
      </c>
      <c r="P94" s="80">
        <v>12</v>
      </c>
      <c r="Q94" s="156" t="s">
        <v>365</v>
      </c>
    </row>
    <row r="95" spans="1:17" x14ac:dyDescent="0.25">
      <c r="A95" s="100" t="str">
        <f>RAB!A101</f>
        <v>d</v>
      </c>
      <c r="B95" s="2" t="str">
        <f>RAB!B101</f>
        <v>Tangga</v>
      </c>
      <c r="C95" s="2">
        <v>1.2</v>
      </c>
      <c r="D95" s="80" t="s">
        <v>363</v>
      </c>
      <c r="E95" s="2">
        <f>E90</f>
        <v>4.8360000000000003</v>
      </c>
      <c r="F95" s="2" t="str">
        <f>RAB!D101</f>
        <v>m3</v>
      </c>
      <c r="G95" s="2">
        <v>3</v>
      </c>
      <c r="H95" s="154" t="s">
        <v>363</v>
      </c>
      <c r="I95" s="155">
        <v>1</v>
      </c>
      <c r="J95" s="2">
        <f t="shared" si="3"/>
        <v>2.5</v>
      </c>
      <c r="K95" s="2">
        <f t="shared" si="4"/>
        <v>1.9344000000000001</v>
      </c>
      <c r="L95" s="154" t="s">
        <v>364</v>
      </c>
      <c r="M95" s="154" t="s">
        <v>365</v>
      </c>
      <c r="N95" s="2">
        <f t="shared" si="5"/>
        <v>1.9344000000000001</v>
      </c>
      <c r="O95" s="154" t="s">
        <v>365</v>
      </c>
      <c r="P95" s="80">
        <v>7</v>
      </c>
      <c r="Q95" s="156" t="s">
        <v>365</v>
      </c>
    </row>
    <row r="96" spans="1:17" x14ac:dyDescent="0.25">
      <c r="A96" s="97">
        <f>RAB!A102</f>
        <v>10</v>
      </c>
      <c r="B96" s="2" t="str">
        <f>RAB!B102</f>
        <v>LANTAI 7</v>
      </c>
      <c r="C96" s="2"/>
      <c r="D96" s="80"/>
      <c r="E96" s="2"/>
      <c r="F96" s="2"/>
      <c r="G96" s="2"/>
      <c r="H96" s="154"/>
      <c r="I96" s="155"/>
      <c r="J96" s="2"/>
      <c r="K96" s="2"/>
      <c r="L96" s="154"/>
      <c r="M96" s="154"/>
      <c r="N96" s="2"/>
      <c r="O96" s="154"/>
      <c r="P96" s="80"/>
      <c r="Q96" s="156"/>
    </row>
    <row r="97" spans="1:17" x14ac:dyDescent="0.25">
      <c r="A97" s="100" t="str">
        <f>RAB!A103</f>
        <v>a</v>
      </c>
      <c r="B97" s="2" t="str">
        <f>RAB!B103</f>
        <v>Kolom</v>
      </c>
      <c r="C97" s="2">
        <v>2.1</v>
      </c>
      <c r="D97" s="80" t="s">
        <v>363</v>
      </c>
      <c r="E97" s="2">
        <f>RAB!C103</f>
        <v>17.920000000000002</v>
      </c>
      <c r="F97" s="2" t="str">
        <f>RAB!D103</f>
        <v>m3</v>
      </c>
      <c r="G97" s="2">
        <v>13</v>
      </c>
      <c r="H97" s="154" t="s">
        <v>363</v>
      </c>
      <c r="I97" s="155">
        <v>1</v>
      </c>
      <c r="J97" s="2">
        <f t="shared" si="3"/>
        <v>6.1904761904761898</v>
      </c>
      <c r="K97" s="2">
        <f t="shared" si="4"/>
        <v>2.8947692307692314</v>
      </c>
      <c r="L97" s="154" t="s">
        <v>364</v>
      </c>
      <c r="M97" s="154" t="s">
        <v>365</v>
      </c>
      <c r="N97" s="2">
        <f t="shared" si="5"/>
        <v>2.8947692307692314</v>
      </c>
      <c r="O97" s="154" t="s">
        <v>365</v>
      </c>
      <c r="P97" s="80">
        <v>10</v>
      </c>
      <c r="Q97" s="156" t="s">
        <v>365</v>
      </c>
    </row>
    <row r="98" spans="1:17" x14ac:dyDescent="0.25">
      <c r="A98" s="100" t="str">
        <f>RAB!A104</f>
        <v>b</v>
      </c>
      <c r="B98" s="2" t="str">
        <f>RAB!B104</f>
        <v>Balok</v>
      </c>
      <c r="C98" s="2">
        <v>2.1</v>
      </c>
      <c r="D98" s="80" t="s">
        <v>363</v>
      </c>
      <c r="E98" s="2">
        <f>RAB!C104</f>
        <v>45.483750000000001</v>
      </c>
      <c r="F98" s="2" t="str">
        <f>RAB!D104</f>
        <v>m3</v>
      </c>
      <c r="G98" s="2">
        <v>20</v>
      </c>
      <c r="H98" s="154" t="s">
        <v>363</v>
      </c>
      <c r="I98" s="155">
        <v>1</v>
      </c>
      <c r="J98" s="2">
        <f t="shared" si="3"/>
        <v>9.5238095238095237</v>
      </c>
      <c r="K98" s="2">
        <f t="shared" si="4"/>
        <v>4.7757937500000001</v>
      </c>
      <c r="L98" s="154" t="s">
        <v>364</v>
      </c>
      <c r="M98" s="154" t="s">
        <v>365</v>
      </c>
      <c r="N98" s="2">
        <f t="shared" si="5"/>
        <v>4.7757937500000001</v>
      </c>
      <c r="O98" s="154" t="s">
        <v>365</v>
      </c>
      <c r="P98" s="80">
        <v>12</v>
      </c>
      <c r="Q98" s="156" t="s">
        <v>365</v>
      </c>
    </row>
    <row r="99" spans="1:17" x14ac:dyDescent="0.25">
      <c r="A99" s="100" t="str">
        <f>RAB!A105</f>
        <v>c</v>
      </c>
      <c r="B99" s="2" t="str">
        <f>RAB!B105</f>
        <v>Pelat lantai</v>
      </c>
      <c r="C99" s="2">
        <v>1.2</v>
      </c>
      <c r="D99" s="80" t="s">
        <v>363</v>
      </c>
      <c r="E99" s="2">
        <f>RAB!C105</f>
        <v>64.152000000000001</v>
      </c>
      <c r="F99" s="2" t="str">
        <f>RAB!D105</f>
        <v>m3</v>
      </c>
      <c r="G99" s="2">
        <v>16</v>
      </c>
      <c r="H99" s="154" t="s">
        <v>363</v>
      </c>
      <c r="I99" s="155">
        <v>1</v>
      </c>
      <c r="J99" s="2">
        <f t="shared" si="3"/>
        <v>13.333333333333334</v>
      </c>
      <c r="K99" s="2">
        <f t="shared" si="4"/>
        <v>4.8113999999999999</v>
      </c>
      <c r="L99" s="154" t="s">
        <v>364</v>
      </c>
      <c r="M99" s="154" t="s">
        <v>365</v>
      </c>
      <c r="N99" s="2">
        <f t="shared" si="5"/>
        <v>4.8113999999999999</v>
      </c>
      <c r="O99" s="154" t="s">
        <v>365</v>
      </c>
      <c r="P99" s="80">
        <v>12</v>
      </c>
      <c r="Q99" s="156" t="s">
        <v>365</v>
      </c>
    </row>
    <row r="100" spans="1:17" x14ac:dyDescent="0.25">
      <c r="A100" s="100" t="str">
        <f>RAB!A106</f>
        <v>d</v>
      </c>
      <c r="B100" s="2" t="str">
        <f>RAB!B106</f>
        <v>Tangga</v>
      </c>
      <c r="C100" s="2">
        <v>1.2</v>
      </c>
      <c r="D100" s="80" t="s">
        <v>363</v>
      </c>
      <c r="E100" s="2">
        <f>E95</f>
        <v>4.8360000000000003</v>
      </c>
      <c r="F100" s="2" t="str">
        <f>RAB!D106</f>
        <v>m3</v>
      </c>
      <c r="G100" s="2">
        <v>3</v>
      </c>
      <c r="H100" s="154" t="s">
        <v>363</v>
      </c>
      <c r="I100" s="155">
        <v>1</v>
      </c>
      <c r="J100" s="2">
        <f t="shared" si="3"/>
        <v>2.5</v>
      </c>
      <c r="K100" s="2">
        <f t="shared" si="4"/>
        <v>1.9344000000000001</v>
      </c>
      <c r="L100" s="154" t="s">
        <v>364</v>
      </c>
      <c r="M100" s="154" t="s">
        <v>365</v>
      </c>
      <c r="N100" s="2">
        <f t="shared" si="5"/>
        <v>1.9344000000000001</v>
      </c>
      <c r="O100" s="154" t="s">
        <v>365</v>
      </c>
      <c r="P100" s="80">
        <v>7</v>
      </c>
      <c r="Q100" s="156" t="s">
        <v>365</v>
      </c>
    </row>
    <row r="101" spans="1:17" x14ac:dyDescent="0.25">
      <c r="A101" s="97"/>
      <c r="B101" s="2"/>
      <c r="C101" s="2"/>
      <c r="D101" s="80"/>
      <c r="E101" s="2"/>
      <c r="F101" s="2"/>
      <c r="G101" s="2"/>
      <c r="H101" s="154"/>
      <c r="I101" s="155"/>
      <c r="J101" s="2"/>
      <c r="K101" s="2"/>
      <c r="L101" s="154"/>
      <c r="M101" s="154"/>
      <c r="N101" s="2"/>
      <c r="O101" s="154"/>
      <c r="P101" s="80"/>
      <c r="Q101" s="156"/>
    </row>
    <row r="102" spans="1:17" x14ac:dyDescent="0.25">
      <c r="A102" s="100"/>
      <c r="B102" s="2"/>
      <c r="C102" s="2"/>
      <c r="D102" s="80"/>
      <c r="E102" s="2"/>
      <c r="F102" s="2"/>
      <c r="G102" s="2"/>
      <c r="H102" s="154"/>
      <c r="I102" s="155"/>
      <c r="J102" s="2"/>
      <c r="K102" s="2"/>
      <c r="L102" s="154"/>
      <c r="M102" s="154"/>
      <c r="N102" s="2"/>
      <c r="O102" s="154"/>
      <c r="P102" s="80"/>
      <c r="Q102" s="156"/>
    </row>
    <row r="103" spans="1:17" x14ac:dyDescent="0.25">
      <c r="A103" s="97"/>
      <c r="B103" s="2"/>
      <c r="C103" s="2"/>
      <c r="D103" s="80"/>
      <c r="E103" s="2"/>
      <c r="F103" s="2"/>
      <c r="G103" s="2"/>
      <c r="H103" s="154"/>
      <c r="I103" s="155"/>
      <c r="J103" s="2"/>
      <c r="K103" s="2"/>
      <c r="L103" s="154"/>
      <c r="M103" s="154"/>
      <c r="N103" s="2"/>
      <c r="O103" s="154"/>
      <c r="P103" s="80"/>
      <c r="Q103" s="156"/>
    </row>
    <row r="104" spans="1:17" ht="15.75" x14ac:dyDescent="0.25">
      <c r="A104" s="167" t="str">
        <f>RAB!A115</f>
        <v>VI</v>
      </c>
      <c r="B104" s="363" t="str">
        <f>RAB!B115</f>
        <v>PEKERJAAN BEKISTING</v>
      </c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364"/>
      <c r="O104" s="364"/>
      <c r="P104" s="364"/>
      <c r="Q104" s="365"/>
    </row>
    <row r="105" spans="1:17" x14ac:dyDescent="0.25">
      <c r="A105" s="97">
        <f>RAB!A116</f>
        <v>1</v>
      </c>
      <c r="B105" s="2" t="str">
        <f>RAB!B116</f>
        <v>Lantai kerja</v>
      </c>
      <c r="C105" s="2">
        <f>'Analisa Harga Satuan'!B338</f>
        <v>0.66</v>
      </c>
      <c r="D105" s="80" t="s">
        <v>363</v>
      </c>
      <c r="E105" s="2">
        <f>RAB!C116</f>
        <v>15.93</v>
      </c>
      <c r="F105" s="2" t="str">
        <f>RAB!D116</f>
        <v>m2</v>
      </c>
      <c r="G105" s="2">
        <v>6</v>
      </c>
      <c r="H105" s="154" t="s">
        <v>363</v>
      </c>
      <c r="I105" s="155">
        <v>1</v>
      </c>
      <c r="J105" s="2">
        <f t="shared" si="3"/>
        <v>9.0909090909090899</v>
      </c>
      <c r="K105" s="2">
        <f t="shared" si="4"/>
        <v>1.7523000000000002</v>
      </c>
      <c r="L105" s="154" t="s">
        <v>364</v>
      </c>
      <c r="M105" s="154" t="s">
        <v>365</v>
      </c>
      <c r="N105" s="2">
        <f t="shared" si="5"/>
        <v>1.7523000000000002</v>
      </c>
      <c r="O105" s="154" t="s">
        <v>365</v>
      </c>
      <c r="P105" s="80">
        <v>2</v>
      </c>
      <c r="Q105" s="156" t="s">
        <v>365</v>
      </c>
    </row>
    <row r="106" spans="1:17" x14ac:dyDescent="0.25">
      <c r="A106" s="97">
        <f>RAB!A117</f>
        <v>2</v>
      </c>
      <c r="B106" s="2" t="str">
        <f>RAB!B117</f>
        <v>Pile Cap</v>
      </c>
      <c r="C106" s="2">
        <f>'Analisa Harga Satuan'!B261</f>
        <v>0.52</v>
      </c>
      <c r="D106" s="80" t="s">
        <v>363</v>
      </c>
      <c r="E106" s="2">
        <f>RAB!C117</f>
        <v>147.84</v>
      </c>
      <c r="F106" s="2" t="str">
        <f>RAB!D117</f>
        <v>m2</v>
      </c>
      <c r="G106" s="2">
        <v>16</v>
      </c>
      <c r="H106" s="154" t="s">
        <v>363</v>
      </c>
      <c r="I106" s="155">
        <v>1</v>
      </c>
      <c r="J106" s="2">
        <f t="shared" si="3"/>
        <v>30.769230769230766</v>
      </c>
      <c r="K106" s="2">
        <f t="shared" si="4"/>
        <v>4.8048000000000002</v>
      </c>
      <c r="L106" s="154" t="s">
        <v>364</v>
      </c>
      <c r="M106" s="154" t="s">
        <v>365</v>
      </c>
      <c r="N106" s="2">
        <f t="shared" si="5"/>
        <v>4.8048000000000002</v>
      </c>
      <c r="O106" s="154" t="s">
        <v>365</v>
      </c>
      <c r="P106" s="80">
        <v>5</v>
      </c>
      <c r="Q106" s="156" t="s">
        <v>365</v>
      </c>
    </row>
    <row r="107" spans="1:17" x14ac:dyDescent="0.25">
      <c r="A107" s="97">
        <f>RAB!A118</f>
        <v>3</v>
      </c>
      <c r="B107" s="2" t="str">
        <f>RAB!B118</f>
        <v>Sloof</v>
      </c>
      <c r="C107" s="2">
        <f>'Analisa Harga Satuan'!B278</f>
        <v>0.52</v>
      </c>
      <c r="D107" s="80" t="s">
        <v>363</v>
      </c>
      <c r="E107" s="2">
        <f>Volume!F272</f>
        <v>328.77</v>
      </c>
      <c r="F107" s="2" t="str">
        <f>RAB!D118</f>
        <v>m2</v>
      </c>
      <c r="G107" s="2">
        <v>20</v>
      </c>
      <c r="H107" s="154" t="s">
        <v>363</v>
      </c>
      <c r="I107" s="155">
        <v>1</v>
      </c>
      <c r="J107" s="2">
        <f t="shared" si="3"/>
        <v>38.46153846153846</v>
      </c>
      <c r="K107" s="2">
        <f t="shared" si="4"/>
        <v>8.5480199999999993</v>
      </c>
      <c r="L107" s="154" t="s">
        <v>364</v>
      </c>
      <c r="M107" s="154" t="s">
        <v>365</v>
      </c>
      <c r="N107" s="2">
        <f t="shared" si="5"/>
        <v>8.5480199999999993</v>
      </c>
      <c r="O107" s="154" t="s">
        <v>365</v>
      </c>
      <c r="P107" s="80">
        <v>9</v>
      </c>
      <c r="Q107" s="156" t="s">
        <v>365</v>
      </c>
    </row>
    <row r="108" spans="1:17" x14ac:dyDescent="0.25">
      <c r="A108" s="97">
        <f>RAB!A119</f>
        <v>4</v>
      </c>
      <c r="B108" s="2" t="str">
        <f>RAB!B119</f>
        <v>LANTAI1</v>
      </c>
      <c r="C108" s="2"/>
      <c r="D108" s="80"/>
      <c r="E108" s="2"/>
      <c r="F108" s="2"/>
      <c r="G108" s="2"/>
      <c r="H108" s="154"/>
      <c r="I108" s="155"/>
      <c r="J108" s="2"/>
      <c r="K108" s="2"/>
      <c r="L108" s="154"/>
      <c r="M108" s="154"/>
      <c r="N108" s="2"/>
      <c r="O108" s="154"/>
      <c r="P108" s="80"/>
      <c r="Q108" s="156"/>
    </row>
    <row r="109" spans="1:17" x14ac:dyDescent="0.25">
      <c r="A109" s="100" t="str">
        <f>RAB!A120</f>
        <v>a</v>
      </c>
      <c r="B109" s="2" t="str">
        <f>RAB!B120</f>
        <v>Kolom</v>
      </c>
      <c r="C109" s="2">
        <v>0.12</v>
      </c>
      <c r="D109" s="80" t="s">
        <v>363</v>
      </c>
      <c r="E109" s="2">
        <f>RAB!C120</f>
        <v>179.20000000000002</v>
      </c>
      <c r="F109" s="2" t="str">
        <f>RAB!D120</f>
        <v>m2</v>
      </c>
      <c r="G109" s="2">
        <v>20</v>
      </c>
      <c r="H109" s="154" t="s">
        <v>363</v>
      </c>
      <c r="I109" s="155">
        <v>1</v>
      </c>
      <c r="J109" s="2">
        <f t="shared" si="3"/>
        <v>166.66666666666669</v>
      </c>
      <c r="K109" s="2">
        <f t="shared" si="4"/>
        <v>1.0751999999999999</v>
      </c>
      <c r="L109" s="154" t="s">
        <v>364</v>
      </c>
      <c r="M109" s="154" t="s">
        <v>365</v>
      </c>
      <c r="N109" s="2">
        <f t="shared" si="5"/>
        <v>1.0751999999999999</v>
      </c>
      <c r="O109" s="154" t="s">
        <v>365</v>
      </c>
      <c r="P109" s="80">
        <v>1</v>
      </c>
      <c r="Q109" s="156" t="s">
        <v>365</v>
      </c>
    </row>
    <row r="110" spans="1:17" x14ac:dyDescent="0.25">
      <c r="A110" s="100" t="str">
        <f>RAB!A121</f>
        <v>b</v>
      </c>
      <c r="B110" s="2" t="str">
        <f>RAB!B121</f>
        <v>Balok</v>
      </c>
      <c r="C110" s="2">
        <v>0.12</v>
      </c>
      <c r="D110" s="80" t="s">
        <v>363</v>
      </c>
      <c r="E110" s="2">
        <f>Volume!F310</f>
        <v>434.90249999999997</v>
      </c>
      <c r="F110" s="2" t="str">
        <f>RAB!D121</f>
        <v>m2</v>
      </c>
      <c r="G110" s="2">
        <v>25</v>
      </c>
      <c r="H110" s="154" t="s">
        <v>363</v>
      </c>
      <c r="I110" s="155">
        <v>1</v>
      </c>
      <c r="J110" s="2">
        <f t="shared" si="3"/>
        <v>208.33333333333334</v>
      </c>
      <c r="K110" s="2">
        <f t="shared" si="4"/>
        <v>2.0875319999999999</v>
      </c>
      <c r="L110" s="154" t="s">
        <v>364</v>
      </c>
      <c r="M110" s="154" t="s">
        <v>365</v>
      </c>
      <c r="N110" s="2">
        <f t="shared" si="5"/>
        <v>2.0875319999999999</v>
      </c>
      <c r="O110" s="154" t="s">
        <v>365</v>
      </c>
      <c r="P110" s="80">
        <v>2</v>
      </c>
      <c r="Q110" s="156" t="s">
        <v>365</v>
      </c>
    </row>
    <row r="111" spans="1:17" x14ac:dyDescent="0.25">
      <c r="A111" s="100" t="str">
        <f>RAB!A122</f>
        <v>c</v>
      </c>
      <c r="B111" s="2" t="str">
        <f>RAB!B122</f>
        <v>Pelat lantai</v>
      </c>
      <c r="C111" s="2">
        <f>C105</f>
        <v>0.66</v>
      </c>
      <c r="D111" s="80" t="s">
        <v>363</v>
      </c>
      <c r="E111" s="2">
        <f>RAB!C122</f>
        <v>15.93</v>
      </c>
      <c r="F111" s="2" t="str">
        <f>RAB!D122</f>
        <v>m2</v>
      </c>
      <c r="G111" s="2">
        <v>6</v>
      </c>
      <c r="H111" s="154" t="s">
        <v>363</v>
      </c>
      <c r="I111" s="155">
        <v>1</v>
      </c>
      <c r="J111" s="2">
        <f t="shared" si="3"/>
        <v>9.0909090909090899</v>
      </c>
      <c r="K111" s="2">
        <f t="shared" si="4"/>
        <v>1.7523000000000002</v>
      </c>
      <c r="L111" s="154" t="s">
        <v>364</v>
      </c>
      <c r="M111" s="154" t="s">
        <v>365</v>
      </c>
      <c r="N111" s="2">
        <f t="shared" si="5"/>
        <v>1.7523000000000002</v>
      </c>
      <c r="O111" s="154" t="s">
        <v>365</v>
      </c>
      <c r="P111" s="80">
        <v>2</v>
      </c>
      <c r="Q111" s="156" t="s">
        <v>365</v>
      </c>
    </row>
    <row r="112" spans="1:17" x14ac:dyDescent="0.25">
      <c r="A112" s="100" t="str">
        <f>RAB!A123</f>
        <v>d</v>
      </c>
      <c r="B112" s="2" t="str">
        <f>RAB!B123</f>
        <v>Tangga</v>
      </c>
      <c r="C112" s="2">
        <f>'Analisa Harga Satuan'!B358</f>
        <v>0.66</v>
      </c>
      <c r="D112" s="80" t="s">
        <v>363</v>
      </c>
      <c r="E112" s="2">
        <f>RAB!C123</f>
        <v>14.700000000000001</v>
      </c>
      <c r="F112" s="2" t="str">
        <f>RAB!D123</f>
        <v>m2</v>
      </c>
      <c r="G112" s="2">
        <v>5</v>
      </c>
      <c r="H112" s="154" t="s">
        <v>363</v>
      </c>
      <c r="I112" s="155">
        <v>1</v>
      </c>
      <c r="J112" s="2">
        <f t="shared" si="3"/>
        <v>7.5757575757575752</v>
      </c>
      <c r="K112" s="2">
        <f t="shared" si="4"/>
        <v>1.9404000000000003</v>
      </c>
      <c r="L112" s="154" t="s">
        <v>364</v>
      </c>
      <c r="M112" s="154" t="s">
        <v>365</v>
      </c>
      <c r="N112" s="2">
        <f t="shared" si="5"/>
        <v>1.9404000000000003</v>
      </c>
      <c r="O112" s="154" t="s">
        <v>365</v>
      </c>
      <c r="P112" s="80">
        <v>2</v>
      </c>
      <c r="Q112" s="156" t="s">
        <v>365</v>
      </c>
    </row>
    <row r="113" spans="1:17" x14ac:dyDescent="0.25">
      <c r="A113" s="97">
        <f>RAB!A124</f>
        <v>5</v>
      </c>
      <c r="B113" s="2" t="str">
        <f>RAB!B124</f>
        <v>LANTAI 2</v>
      </c>
      <c r="C113" s="2"/>
      <c r="D113" s="80"/>
      <c r="E113" s="2"/>
      <c r="F113" s="2"/>
      <c r="G113" s="2"/>
      <c r="H113" s="154"/>
      <c r="I113" s="155"/>
      <c r="J113" s="2"/>
      <c r="K113" s="2"/>
      <c r="L113" s="154"/>
      <c r="M113" s="154"/>
      <c r="N113" s="2"/>
      <c r="O113" s="154"/>
      <c r="P113" s="80"/>
      <c r="Q113" s="156"/>
    </row>
    <row r="114" spans="1:17" x14ac:dyDescent="0.25">
      <c r="A114" s="100" t="str">
        <f>RAB!A125</f>
        <v>a</v>
      </c>
      <c r="B114" s="2" t="str">
        <f>RAB!B125</f>
        <v>Kolom</v>
      </c>
      <c r="C114" s="2">
        <v>0.12</v>
      </c>
      <c r="D114" s="80" t="s">
        <v>363</v>
      </c>
      <c r="E114" s="2">
        <f>RAB!C125</f>
        <v>179.2</v>
      </c>
      <c r="F114" s="2" t="str">
        <f>RAB!D125</f>
        <v>m2</v>
      </c>
      <c r="G114" s="2">
        <v>20</v>
      </c>
      <c r="H114" s="154" t="s">
        <v>363</v>
      </c>
      <c r="I114" s="155">
        <v>1</v>
      </c>
      <c r="J114" s="2">
        <f t="shared" si="3"/>
        <v>166.66666666666669</v>
      </c>
      <c r="K114" s="2">
        <f t="shared" si="4"/>
        <v>1.0751999999999997</v>
      </c>
      <c r="L114" s="154" t="s">
        <v>364</v>
      </c>
      <c r="M114" s="154" t="s">
        <v>365</v>
      </c>
      <c r="N114" s="2">
        <f t="shared" si="5"/>
        <v>1.0751999999999997</v>
      </c>
      <c r="O114" s="154" t="s">
        <v>365</v>
      </c>
      <c r="P114" s="80">
        <v>1</v>
      </c>
      <c r="Q114" s="156" t="s">
        <v>365</v>
      </c>
    </row>
    <row r="115" spans="1:17" x14ac:dyDescent="0.25">
      <c r="A115" s="100" t="str">
        <f>RAB!A126</f>
        <v>b</v>
      </c>
      <c r="B115" s="2" t="str">
        <f>RAB!B126</f>
        <v>Balok</v>
      </c>
      <c r="C115" s="2">
        <v>0.12</v>
      </c>
      <c r="D115" s="80" t="s">
        <v>363</v>
      </c>
      <c r="E115" s="2">
        <f>RAB!C126</f>
        <v>434.90249999999997</v>
      </c>
      <c r="F115" s="2" t="str">
        <f>RAB!D126</f>
        <v>m2</v>
      </c>
      <c r="G115" s="2">
        <v>25</v>
      </c>
      <c r="H115" s="154" t="s">
        <v>363</v>
      </c>
      <c r="I115" s="155">
        <v>1</v>
      </c>
      <c r="J115" s="2">
        <f t="shared" si="3"/>
        <v>208.33333333333334</v>
      </c>
      <c r="K115" s="2">
        <f t="shared" si="4"/>
        <v>2.0875319999999999</v>
      </c>
      <c r="L115" s="154" t="s">
        <v>364</v>
      </c>
      <c r="M115" s="154" t="s">
        <v>365</v>
      </c>
      <c r="N115" s="2">
        <f t="shared" si="5"/>
        <v>2.0875319999999999</v>
      </c>
      <c r="O115" s="154" t="s">
        <v>365</v>
      </c>
      <c r="P115" s="80">
        <v>2</v>
      </c>
      <c r="Q115" s="156" t="s">
        <v>365</v>
      </c>
    </row>
    <row r="116" spans="1:17" x14ac:dyDescent="0.25">
      <c r="A116" s="100" t="str">
        <f>RAB!A127</f>
        <v>c</v>
      </c>
      <c r="B116" s="2" t="str">
        <f>RAB!B127</f>
        <v>Pelat lantai</v>
      </c>
      <c r="C116" s="2">
        <v>0.66</v>
      </c>
      <c r="D116" s="80" t="s">
        <v>363</v>
      </c>
      <c r="E116" s="2">
        <f>RAB!C127</f>
        <v>15.93</v>
      </c>
      <c r="F116" s="2" t="str">
        <f>RAB!D127</f>
        <v>m2</v>
      </c>
      <c r="G116" s="2">
        <v>6</v>
      </c>
      <c r="H116" s="154" t="s">
        <v>363</v>
      </c>
      <c r="I116" s="155">
        <v>1</v>
      </c>
      <c r="J116" s="2">
        <f t="shared" si="3"/>
        <v>9.0909090909090899</v>
      </c>
      <c r="K116" s="2">
        <f t="shared" si="4"/>
        <v>1.7523000000000002</v>
      </c>
      <c r="L116" s="154" t="s">
        <v>364</v>
      </c>
      <c r="M116" s="154" t="s">
        <v>365</v>
      </c>
      <c r="N116" s="2">
        <f t="shared" si="5"/>
        <v>1.7523000000000002</v>
      </c>
      <c r="O116" s="154" t="s">
        <v>365</v>
      </c>
      <c r="P116" s="80">
        <v>2</v>
      </c>
      <c r="Q116" s="156" t="s">
        <v>365</v>
      </c>
    </row>
    <row r="117" spans="1:17" x14ac:dyDescent="0.25">
      <c r="A117" s="100" t="str">
        <f>RAB!A128</f>
        <v>d</v>
      </c>
      <c r="B117" s="2" t="str">
        <f>RAB!B128</f>
        <v>Tangga</v>
      </c>
      <c r="C117" s="2">
        <v>0.66</v>
      </c>
      <c r="D117" s="80" t="s">
        <v>363</v>
      </c>
      <c r="E117" s="2">
        <f>RAB!C128</f>
        <v>14.7</v>
      </c>
      <c r="F117" s="2" t="str">
        <f>RAB!D128</f>
        <v>m2</v>
      </c>
      <c r="G117" s="2">
        <v>5</v>
      </c>
      <c r="H117" s="154" t="s">
        <v>363</v>
      </c>
      <c r="I117" s="155">
        <v>1</v>
      </c>
      <c r="J117" s="2">
        <f t="shared" si="3"/>
        <v>7.5757575757575752</v>
      </c>
      <c r="K117" s="2">
        <f t="shared" si="4"/>
        <v>1.9404000000000001</v>
      </c>
      <c r="L117" s="154" t="s">
        <v>364</v>
      </c>
      <c r="M117" s="154" t="s">
        <v>365</v>
      </c>
      <c r="N117" s="2">
        <f t="shared" si="5"/>
        <v>1.9404000000000001</v>
      </c>
      <c r="O117" s="154" t="s">
        <v>365</v>
      </c>
      <c r="P117" s="80">
        <v>2</v>
      </c>
      <c r="Q117" s="156" t="s">
        <v>365</v>
      </c>
    </row>
    <row r="118" spans="1:17" x14ac:dyDescent="0.25">
      <c r="A118" s="97">
        <f>RAB!A129</f>
        <v>6</v>
      </c>
      <c r="B118" s="2" t="str">
        <f>RAB!B129</f>
        <v>LANTAI 3</v>
      </c>
      <c r="C118" s="2"/>
      <c r="D118" s="80"/>
      <c r="E118" s="2"/>
      <c r="F118" s="2"/>
      <c r="G118" s="2"/>
      <c r="H118" s="154"/>
      <c r="I118" s="155"/>
      <c r="J118" s="2"/>
      <c r="K118" s="2"/>
      <c r="L118" s="154"/>
      <c r="M118" s="154"/>
      <c r="N118" s="2"/>
      <c r="O118" s="154"/>
      <c r="P118" s="80"/>
      <c r="Q118" s="156"/>
    </row>
    <row r="119" spans="1:17" x14ac:dyDescent="0.25">
      <c r="A119" s="100" t="str">
        <f>RAB!A130</f>
        <v>a</v>
      </c>
      <c r="B119" s="2" t="str">
        <f>RAB!B130</f>
        <v>Kolom</v>
      </c>
      <c r="C119" s="2">
        <v>0.12</v>
      </c>
      <c r="D119" s="80" t="s">
        <v>363</v>
      </c>
      <c r="E119" s="2">
        <f>RAB!C130</f>
        <v>179.2</v>
      </c>
      <c r="F119" s="2" t="str">
        <f>RAB!D130</f>
        <v>m2</v>
      </c>
      <c r="G119" s="2">
        <v>20</v>
      </c>
      <c r="H119" s="154" t="s">
        <v>363</v>
      </c>
      <c r="I119" s="155">
        <v>1</v>
      </c>
      <c r="J119" s="2">
        <f t="shared" si="3"/>
        <v>166.66666666666669</v>
      </c>
      <c r="K119" s="2">
        <f t="shared" si="4"/>
        <v>1.0751999999999997</v>
      </c>
      <c r="L119" s="154" t="s">
        <v>364</v>
      </c>
      <c r="M119" s="154" t="s">
        <v>365</v>
      </c>
      <c r="N119" s="2">
        <f t="shared" si="5"/>
        <v>1.0751999999999997</v>
      </c>
      <c r="O119" s="154" t="s">
        <v>365</v>
      </c>
      <c r="P119" s="80">
        <v>1</v>
      </c>
      <c r="Q119" s="156" t="s">
        <v>365</v>
      </c>
    </row>
    <row r="120" spans="1:17" x14ac:dyDescent="0.25">
      <c r="A120" s="100" t="str">
        <f>RAB!A131</f>
        <v>b</v>
      </c>
      <c r="B120" s="2" t="str">
        <f>RAB!B131</f>
        <v>Balok</v>
      </c>
      <c r="C120" s="2">
        <v>0.12</v>
      </c>
      <c r="D120" s="80" t="s">
        <v>363</v>
      </c>
      <c r="E120" s="2">
        <f>RAB!C131</f>
        <v>434.90249999999997</v>
      </c>
      <c r="F120" s="2" t="str">
        <f>RAB!D131</f>
        <v>m2</v>
      </c>
      <c r="G120" s="2">
        <v>25</v>
      </c>
      <c r="H120" s="154" t="s">
        <v>363</v>
      </c>
      <c r="I120" s="155">
        <v>1</v>
      </c>
      <c r="J120" s="2">
        <f t="shared" si="3"/>
        <v>208.33333333333334</v>
      </c>
      <c r="K120" s="2">
        <f t="shared" si="4"/>
        <v>2.0875319999999999</v>
      </c>
      <c r="L120" s="154" t="s">
        <v>364</v>
      </c>
      <c r="M120" s="154" t="s">
        <v>365</v>
      </c>
      <c r="N120" s="2">
        <f t="shared" si="5"/>
        <v>2.0875319999999999</v>
      </c>
      <c r="O120" s="154" t="s">
        <v>365</v>
      </c>
      <c r="P120" s="80">
        <v>2</v>
      </c>
      <c r="Q120" s="156" t="s">
        <v>365</v>
      </c>
    </row>
    <row r="121" spans="1:17" x14ac:dyDescent="0.25">
      <c r="A121" s="100" t="str">
        <f>RAB!A132</f>
        <v>c</v>
      </c>
      <c r="B121" s="2" t="str">
        <f>RAB!B132</f>
        <v>Pelat lantai</v>
      </c>
      <c r="C121" s="2">
        <v>0.66</v>
      </c>
      <c r="D121" s="80" t="s">
        <v>363</v>
      </c>
      <c r="E121" s="2">
        <f>RAB!C132</f>
        <v>15.93</v>
      </c>
      <c r="F121" s="2" t="str">
        <f>RAB!D132</f>
        <v>m2</v>
      </c>
      <c r="G121" s="2">
        <v>6</v>
      </c>
      <c r="H121" s="154" t="s">
        <v>363</v>
      </c>
      <c r="I121" s="155">
        <v>1</v>
      </c>
      <c r="J121" s="2">
        <f t="shared" si="3"/>
        <v>9.0909090909090899</v>
      </c>
      <c r="K121" s="2">
        <f t="shared" si="4"/>
        <v>1.7523000000000002</v>
      </c>
      <c r="L121" s="154" t="s">
        <v>364</v>
      </c>
      <c r="M121" s="154" t="s">
        <v>365</v>
      </c>
      <c r="N121" s="2">
        <f t="shared" si="5"/>
        <v>1.7523000000000002</v>
      </c>
      <c r="O121" s="154" t="s">
        <v>365</v>
      </c>
      <c r="P121" s="80">
        <v>2</v>
      </c>
      <c r="Q121" s="156" t="s">
        <v>365</v>
      </c>
    </row>
    <row r="122" spans="1:17" x14ac:dyDescent="0.25">
      <c r="A122" s="100" t="str">
        <f>RAB!A133</f>
        <v>d</v>
      </c>
      <c r="B122" s="2" t="str">
        <f>RAB!B133</f>
        <v>Tangga</v>
      </c>
      <c r="C122" s="2">
        <v>0.66</v>
      </c>
      <c r="D122" s="80" t="s">
        <v>363</v>
      </c>
      <c r="E122" s="2">
        <f>RAB!C133</f>
        <v>14.7</v>
      </c>
      <c r="F122" s="2" t="str">
        <f>RAB!D133</f>
        <v>m2</v>
      </c>
      <c r="G122" s="2">
        <v>5</v>
      </c>
      <c r="H122" s="154" t="s">
        <v>363</v>
      </c>
      <c r="I122" s="155">
        <v>1</v>
      </c>
      <c r="J122" s="2">
        <f t="shared" si="3"/>
        <v>7.5757575757575752</v>
      </c>
      <c r="K122" s="2">
        <f t="shared" si="4"/>
        <v>1.9404000000000001</v>
      </c>
      <c r="L122" s="154" t="s">
        <v>364</v>
      </c>
      <c r="M122" s="154" t="s">
        <v>365</v>
      </c>
      <c r="N122" s="2">
        <f t="shared" si="5"/>
        <v>1.9404000000000001</v>
      </c>
      <c r="O122" s="154" t="s">
        <v>365</v>
      </c>
      <c r="P122" s="80">
        <v>2</v>
      </c>
      <c r="Q122" s="156" t="s">
        <v>365</v>
      </c>
    </row>
    <row r="123" spans="1:17" x14ac:dyDescent="0.25">
      <c r="A123" s="97">
        <f>RAB!A134</f>
        <v>7</v>
      </c>
      <c r="B123" s="2" t="str">
        <f>RAB!B134</f>
        <v>LANTAI 4</v>
      </c>
      <c r="C123" s="2"/>
      <c r="D123" s="80"/>
      <c r="E123" s="2"/>
      <c r="F123" s="2"/>
      <c r="G123" s="2"/>
      <c r="H123" s="154"/>
      <c r="I123" s="155"/>
      <c r="J123" s="2"/>
      <c r="K123" s="2"/>
      <c r="L123" s="154"/>
      <c r="M123" s="154"/>
      <c r="N123" s="2"/>
      <c r="O123" s="154"/>
      <c r="P123" s="80"/>
      <c r="Q123" s="156"/>
    </row>
    <row r="124" spans="1:17" x14ac:dyDescent="0.25">
      <c r="A124" s="100" t="str">
        <f>RAB!A135</f>
        <v>a</v>
      </c>
      <c r="B124" s="2" t="str">
        <f>RAB!B135</f>
        <v>Kolom</v>
      </c>
      <c r="C124" s="2">
        <v>0.12</v>
      </c>
      <c r="D124" s="80" t="s">
        <v>363</v>
      </c>
      <c r="E124" s="2">
        <f>RAB!C135</f>
        <v>179.2</v>
      </c>
      <c r="F124" s="2" t="str">
        <f>RAB!D135</f>
        <v>m2</v>
      </c>
      <c r="G124" s="2">
        <v>20</v>
      </c>
      <c r="H124" s="154" t="s">
        <v>363</v>
      </c>
      <c r="I124" s="155">
        <v>1</v>
      </c>
      <c r="J124" s="2">
        <f t="shared" si="3"/>
        <v>166.66666666666669</v>
      </c>
      <c r="K124" s="2">
        <f t="shared" si="4"/>
        <v>1.0751999999999997</v>
      </c>
      <c r="L124" s="154" t="s">
        <v>364</v>
      </c>
      <c r="M124" s="154" t="s">
        <v>365</v>
      </c>
      <c r="N124" s="2">
        <f t="shared" si="5"/>
        <v>1.0751999999999997</v>
      </c>
      <c r="O124" s="154" t="s">
        <v>365</v>
      </c>
      <c r="P124" s="80">
        <v>1</v>
      </c>
      <c r="Q124" s="156" t="s">
        <v>365</v>
      </c>
    </row>
    <row r="125" spans="1:17" x14ac:dyDescent="0.25">
      <c r="A125" s="100" t="str">
        <f>RAB!A136</f>
        <v>b</v>
      </c>
      <c r="B125" s="2" t="str">
        <f>RAB!B136</f>
        <v>Balok</v>
      </c>
      <c r="C125" s="2">
        <v>0.12</v>
      </c>
      <c r="D125" s="80" t="s">
        <v>363</v>
      </c>
      <c r="E125" s="2">
        <f>RAB!C136</f>
        <v>434.90249999999997</v>
      </c>
      <c r="F125" s="2" t="str">
        <f>RAB!D136</f>
        <v>m2</v>
      </c>
      <c r="G125" s="2">
        <v>25</v>
      </c>
      <c r="H125" s="154" t="s">
        <v>363</v>
      </c>
      <c r="I125" s="155">
        <v>1</v>
      </c>
      <c r="J125" s="2">
        <f t="shared" si="3"/>
        <v>208.33333333333334</v>
      </c>
      <c r="K125" s="2">
        <f t="shared" si="4"/>
        <v>2.0875319999999999</v>
      </c>
      <c r="L125" s="154" t="s">
        <v>364</v>
      </c>
      <c r="M125" s="154" t="s">
        <v>365</v>
      </c>
      <c r="N125" s="2">
        <f t="shared" si="5"/>
        <v>2.0875319999999999</v>
      </c>
      <c r="O125" s="154" t="s">
        <v>365</v>
      </c>
      <c r="P125" s="80">
        <v>2</v>
      </c>
      <c r="Q125" s="156" t="s">
        <v>365</v>
      </c>
    </row>
    <row r="126" spans="1:17" x14ac:dyDescent="0.25">
      <c r="A126" s="100" t="str">
        <f>RAB!A137</f>
        <v>c</v>
      </c>
      <c r="B126" s="2" t="str">
        <f>RAB!B137</f>
        <v>Pelat lantai</v>
      </c>
      <c r="C126" s="2">
        <v>0.66</v>
      </c>
      <c r="D126" s="80" t="s">
        <v>363</v>
      </c>
      <c r="E126" s="2">
        <f>RAB!C137</f>
        <v>15.93</v>
      </c>
      <c r="F126" s="2" t="str">
        <f>RAB!D137</f>
        <v>m2</v>
      </c>
      <c r="G126" s="2">
        <v>6</v>
      </c>
      <c r="H126" s="154" t="s">
        <v>363</v>
      </c>
      <c r="I126" s="155">
        <v>1</v>
      </c>
      <c r="J126" s="2">
        <f t="shared" si="3"/>
        <v>9.0909090909090899</v>
      </c>
      <c r="K126" s="2">
        <f t="shared" si="4"/>
        <v>1.7523000000000002</v>
      </c>
      <c r="L126" s="154" t="s">
        <v>364</v>
      </c>
      <c r="M126" s="154" t="s">
        <v>365</v>
      </c>
      <c r="N126" s="2">
        <f t="shared" si="5"/>
        <v>1.7523000000000002</v>
      </c>
      <c r="O126" s="154" t="s">
        <v>365</v>
      </c>
      <c r="P126" s="80">
        <v>2</v>
      </c>
      <c r="Q126" s="156" t="s">
        <v>365</v>
      </c>
    </row>
    <row r="127" spans="1:17" x14ac:dyDescent="0.25">
      <c r="A127" s="100" t="str">
        <f>RAB!A138</f>
        <v>d</v>
      </c>
      <c r="B127" s="2" t="str">
        <f>RAB!B138</f>
        <v>Tangga</v>
      </c>
      <c r="C127" s="2">
        <v>0.66</v>
      </c>
      <c r="D127" s="80" t="s">
        <v>363</v>
      </c>
      <c r="E127" s="2">
        <f>RAB!C138</f>
        <v>14.7</v>
      </c>
      <c r="F127" s="2" t="str">
        <f>RAB!D138</f>
        <v>m2</v>
      </c>
      <c r="G127" s="2">
        <v>5</v>
      </c>
      <c r="H127" s="154" t="s">
        <v>363</v>
      </c>
      <c r="I127" s="155">
        <v>1</v>
      </c>
      <c r="J127" s="2">
        <f t="shared" si="3"/>
        <v>7.5757575757575752</v>
      </c>
      <c r="K127" s="2">
        <f t="shared" si="4"/>
        <v>1.9404000000000001</v>
      </c>
      <c r="L127" s="154" t="s">
        <v>364</v>
      </c>
      <c r="M127" s="154" t="s">
        <v>365</v>
      </c>
      <c r="N127" s="2">
        <f t="shared" si="5"/>
        <v>1.9404000000000001</v>
      </c>
      <c r="O127" s="154" t="s">
        <v>365</v>
      </c>
      <c r="P127" s="80">
        <v>2</v>
      </c>
      <c r="Q127" s="156" t="s">
        <v>365</v>
      </c>
    </row>
    <row r="128" spans="1:17" x14ac:dyDescent="0.25">
      <c r="A128" s="97">
        <f>RAB!A139</f>
        <v>8</v>
      </c>
      <c r="B128" s="2" t="str">
        <f>RAB!B139</f>
        <v>LANTAI 5</v>
      </c>
      <c r="C128" s="2"/>
      <c r="D128" s="80"/>
      <c r="E128" s="2"/>
      <c r="F128" s="2"/>
      <c r="G128" s="2"/>
      <c r="H128" s="154"/>
      <c r="I128" s="155"/>
      <c r="J128" s="2"/>
      <c r="K128" s="2"/>
      <c r="L128" s="154"/>
      <c r="M128" s="154"/>
      <c r="N128" s="2"/>
      <c r="O128" s="154"/>
      <c r="P128" s="80"/>
      <c r="Q128" s="156"/>
    </row>
    <row r="129" spans="1:17" x14ac:dyDescent="0.25">
      <c r="A129" s="100" t="str">
        <f>RAB!A140</f>
        <v>a</v>
      </c>
      <c r="B129" s="2" t="str">
        <f>RAB!B140</f>
        <v>Kolom</v>
      </c>
      <c r="C129" s="2">
        <v>0.12</v>
      </c>
      <c r="D129" s="80" t="s">
        <v>363</v>
      </c>
      <c r="E129" s="2">
        <f>RAB!C140</f>
        <v>179.2</v>
      </c>
      <c r="F129" s="2" t="str">
        <f>RAB!D140</f>
        <v>m2</v>
      </c>
      <c r="G129" s="2">
        <v>20</v>
      </c>
      <c r="H129" s="154" t="s">
        <v>363</v>
      </c>
      <c r="I129" s="155">
        <v>1</v>
      </c>
      <c r="J129" s="2">
        <f t="shared" si="3"/>
        <v>166.66666666666669</v>
      </c>
      <c r="K129" s="2">
        <f t="shared" si="4"/>
        <v>1.0751999999999997</v>
      </c>
      <c r="L129" s="154" t="s">
        <v>364</v>
      </c>
      <c r="M129" s="154" t="s">
        <v>365</v>
      </c>
      <c r="N129" s="2">
        <f t="shared" si="5"/>
        <v>1.0751999999999997</v>
      </c>
      <c r="O129" s="154" t="s">
        <v>365</v>
      </c>
      <c r="P129" s="80">
        <v>1</v>
      </c>
      <c r="Q129" s="156" t="s">
        <v>365</v>
      </c>
    </row>
    <row r="130" spans="1:17" x14ac:dyDescent="0.25">
      <c r="A130" s="100" t="str">
        <f>RAB!A141</f>
        <v>b</v>
      </c>
      <c r="B130" s="2" t="str">
        <f>RAB!B141</f>
        <v>Balok</v>
      </c>
      <c r="C130" s="2">
        <v>0.12</v>
      </c>
      <c r="D130" s="80" t="s">
        <v>363</v>
      </c>
      <c r="E130" s="2">
        <f>RAB!C141</f>
        <v>434.90249999999997</v>
      </c>
      <c r="F130" s="2" t="str">
        <f>RAB!D141</f>
        <v>m2</v>
      </c>
      <c r="G130" s="2">
        <v>25</v>
      </c>
      <c r="H130" s="154" t="s">
        <v>363</v>
      </c>
      <c r="I130" s="155">
        <v>1</v>
      </c>
      <c r="J130" s="2">
        <f t="shared" si="3"/>
        <v>208.33333333333334</v>
      </c>
      <c r="K130" s="2">
        <f t="shared" si="4"/>
        <v>2.0875319999999999</v>
      </c>
      <c r="L130" s="154" t="s">
        <v>364</v>
      </c>
      <c r="M130" s="154" t="s">
        <v>365</v>
      </c>
      <c r="N130" s="2">
        <f t="shared" si="5"/>
        <v>2.0875319999999999</v>
      </c>
      <c r="O130" s="154" t="s">
        <v>365</v>
      </c>
      <c r="P130" s="80">
        <v>2</v>
      </c>
      <c r="Q130" s="156" t="s">
        <v>365</v>
      </c>
    </row>
    <row r="131" spans="1:17" x14ac:dyDescent="0.25">
      <c r="A131" s="100" t="str">
        <f>RAB!A142</f>
        <v>c</v>
      </c>
      <c r="B131" s="2" t="str">
        <f>RAB!B142</f>
        <v>Pelat lantai</v>
      </c>
      <c r="C131" s="2">
        <v>0.66</v>
      </c>
      <c r="D131" s="80" t="s">
        <v>363</v>
      </c>
      <c r="E131" s="2">
        <f>RAB!C142</f>
        <v>15.93</v>
      </c>
      <c r="F131" s="2" t="str">
        <f>RAB!D142</f>
        <v>m2</v>
      </c>
      <c r="G131" s="2">
        <v>6</v>
      </c>
      <c r="H131" s="154" t="s">
        <v>363</v>
      </c>
      <c r="I131" s="155">
        <v>1</v>
      </c>
      <c r="J131" s="2">
        <f t="shared" si="3"/>
        <v>9.0909090909090899</v>
      </c>
      <c r="K131" s="2">
        <f t="shared" si="4"/>
        <v>1.7523000000000002</v>
      </c>
      <c r="L131" s="154" t="s">
        <v>364</v>
      </c>
      <c r="M131" s="154" t="s">
        <v>365</v>
      </c>
      <c r="N131" s="2">
        <f t="shared" si="5"/>
        <v>1.7523000000000002</v>
      </c>
      <c r="O131" s="154" t="s">
        <v>365</v>
      </c>
      <c r="P131" s="80">
        <v>2</v>
      </c>
      <c r="Q131" s="156" t="s">
        <v>365</v>
      </c>
    </row>
    <row r="132" spans="1:17" x14ac:dyDescent="0.25">
      <c r="A132" s="100" t="str">
        <f>RAB!A143</f>
        <v>d</v>
      </c>
      <c r="B132" s="2" t="str">
        <f>RAB!B143</f>
        <v>Tangga</v>
      </c>
      <c r="C132" s="2">
        <v>0.66</v>
      </c>
      <c r="D132" s="80" t="s">
        <v>363</v>
      </c>
      <c r="E132" s="2">
        <f>RAB!C143</f>
        <v>14.7</v>
      </c>
      <c r="F132" s="2" t="str">
        <f>RAB!D143</f>
        <v>m2</v>
      </c>
      <c r="G132" s="2">
        <v>5</v>
      </c>
      <c r="H132" s="154" t="s">
        <v>363</v>
      </c>
      <c r="I132" s="155">
        <v>1</v>
      </c>
      <c r="J132" s="2">
        <f t="shared" si="3"/>
        <v>7.5757575757575752</v>
      </c>
      <c r="K132" s="2">
        <f t="shared" si="4"/>
        <v>1.9404000000000001</v>
      </c>
      <c r="L132" s="154" t="s">
        <v>364</v>
      </c>
      <c r="M132" s="154" t="s">
        <v>365</v>
      </c>
      <c r="N132" s="2">
        <f t="shared" si="5"/>
        <v>1.9404000000000001</v>
      </c>
      <c r="O132" s="154" t="s">
        <v>365</v>
      </c>
      <c r="P132" s="80">
        <v>2</v>
      </c>
      <c r="Q132" s="156" t="s">
        <v>365</v>
      </c>
    </row>
    <row r="133" spans="1:17" x14ac:dyDescent="0.25">
      <c r="A133" s="97">
        <f>RAB!A144</f>
        <v>9</v>
      </c>
      <c r="B133" s="2" t="str">
        <f>RAB!B144</f>
        <v>LANTAI 6</v>
      </c>
      <c r="C133" s="2"/>
      <c r="D133" s="80"/>
      <c r="E133" s="2"/>
      <c r="F133" s="2"/>
      <c r="G133" s="2"/>
      <c r="H133" s="154"/>
      <c r="I133" s="155"/>
      <c r="J133" s="2"/>
      <c r="K133" s="2"/>
      <c r="L133" s="154"/>
      <c r="M133" s="154"/>
      <c r="N133" s="2"/>
      <c r="O133" s="154"/>
      <c r="P133" s="80"/>
      <c r="Q133" s="156"/>
    </row>
    <row r="134" spans="1:17" x14ac:dyDescent="0.25">
      <c r="A134" s="100" t="str">
        <f>RAB!A145</f>
        <v>a</v>
      </c>
      <c r="B134" s="2" t="str">
        <f>RAB!B145</f>
        <v>Kolom</v>
      </c>
      <c r="C134" s="2">
        <v>0.12</v>
      </c>
      <c r="D134" s="80" t="s">
        <v>363</v>
      </c>
      <c r="E134" s="2">
        <f>RAB!C145</f>
        <v>179.2</v>
      </c>
      <c r="F134" s="2" t="str">
        <f>RAB!D145</f>
        <v>m2</v>
      </c>
      <c r="G134" s="2">
        <v>20</v>
      </c>
      <c r="H134" s="154" t="s">
        <v>363</v>
      </c>
      <c r="I134" s="155">
        <v>1</v>
      </c>
      <c r="J134" s="2">
        <f t="shared" si="3"/>
        <v>166.66666666666669</v>
      </c>
      <c r="K134" s="2">
        <f t="shared" si="4"/>
        <v>1.0751999999999997</v>
      </c>
      <c r="L134" s="154" t="s">
        <v>364</v>
      </c>
      <c r="M134" s="154" t="s">
        <v>365</v>
      </c>
      <c r="N134" s="2">
        <f t="shared" si="5"/>
        <v>1.0751999999999997</v>
      </c>
      <c r="O134" s="154" t="s">
        <v>365</v>
      </c>
      <c r="P134" s="80">
        <v>1</v>
      </c>
      <c r="Q134" s="156" t="s">
        <v>365</v>
      </c>
    </row>
    <row r="135" spans="1:17" x14ac:dyDescent="0.25">
      <c r="A135" s="100" t="str">
        <f>RAB!A146</f>
        <v>b</v>
      </c>
      <c r="B135" s="2" t="str">
        <f>RAB!B146</f>
        <v>Balok</v>
      </c>
      <c r="C135" s="2">
        <v>0.12</v>
      </c>
      <c r="D135" s="80" t="s">
        <v>363</v>
      </c>
      <c r="E135" s="2">
        <f>RAB!C146</f>
        <v>434.90249999999997</v>
      </c>
      <c r="F135" s="2" t="str">
        <f>RAB!D146</f>
        <v>m2</v>
      </c>
      <c r="G135" s="2">
        <v>25</v>
      </c>
      <c r="H135" s="154" t="s">
        <v>363</v>
      </c>
      <c r="I135" s="155">
        <v>1</v>
      </c>
      <c r="J135" s="2">
        <f t="shared" ref="J135:J198" si="6">(G135/C135)*I135</f>
        <v>208.33333333333334</v>
      </c>
      <c r="K135" s="2">
        <f t="shared" ref="K135:K198" si="7">E135/J135</f>
        <v>2.0875319999999999</v>
      </c>
      <c r="L135" s="154" t="s">
        <v>364</v>
      </c>
      <c r="M135" s="154" t="s">
        <v>365</v>
      </c>
      <c r="N135" s="2">
        <f t="shared" ref="N135:N198" si="8">K135</f>
        <v>2.0875319999999999</v>
      </c>
      <c r="O135" s="154" t="s">
        <v>365</v>
      </c>
      <c r="P135" s="80">
        <v>2</v>
      </c>
      <c r="Q135" s="156" t="s">
        <v>365</v>
      </c>
    </row>
    <row r="136" spans="1:17" x14ac:dyDescent="0.25">
      <c r="A136" s="100" t="str">
        <f>RAB!A147</f>
        <v>c</v>
      </c>
      <c r="B136" s="2" t="str">
        <f>RAB!B147</f>
        <v>Pelat lantai</v>
      </c>
      <c r="C136" s="2">
        <v>0.66</v>
      </c>
      <c r="D136" s="80" t="s">
        <v>363</v>
      </c>
      <c r="E136" s="2">
        <f>RAB!C147</f>
        <v>15.93</v>
      </c>
      <c r="F136" s="2" t="str">
        <f>RAB!D147</f>
        <v>m2</v>
      </c>
      <c r="G136" s="2">
        <v>6</v>
      </c>
      <c r="H136" s="154" t="s">
        <v>363</v>
      </c>
      <c r="I136" s="155">
        <v>1</v>
      </c>
      <c r="J136" s="2">
        <f t="shared" si="6"/>
        <v>9.0909090909090899</v>
      </c>
      <c r="K136" s="2">
        <f t="shared" si="7"/>
        <v>1.7523000000000002</v>
      </c>
      <c r="L136" s="154" t="s">
        <v>364</v>
      </c>
      <c r="M136" s="154" t="s">
        <v>365</v>
      </c>
      <c r="N136" s="2">
        <f t="shared" si="8"/>
        <v>1.7523000000000002</v>
      </c>
      <c r="O136" s="154" t="s">
        <v>365</v>
      </c>
      <c r="P136" s="80">
        <v>2</v>
      </c>
      <c r="Q136" s="156" t="s">
        <v>365</v>
      </c>
    </row>
    <row r="137" spans="1:17" x14ac:dyDescent="0.25">
      <c r="A137" s="100" t="str">
        <f>RAB!A148</f>
        <v>d</v>
      </c>
      <c r="B137" s="2" t="str">
        <f>RAB!B148</f>
        <v>Tangga</v>
      </c>
      <c r="C137" s="2">
        <v>0.66</v>
      </c>
      <c r="D137" s="80" t="s">
        <v>363</v>
      </c>
      <c r="E137" s="2">
        <f>RAB!C148</f>
        <v>14.7</v>
      </c>
      <c r="F137" s="2" t="str">
        <f>RAB!D148</f>
        <v>m2</v>
      </c>
      <c r="G137" s="2">
        <v>5</v>
      </c>
      <c r="H137" s="154" t="s">
        <v>363</v>
      </c>
      <c r="I137" s="155">
        <v>1</v>
      </c>
      <c r="J137" s="2">
        <f t="shared" si="6"/>
        <v>7.5757575757575752</v>
      </c>
      <c r="K137" s="2">
        <f t="shared" si="7"/>
        <v>1.9404000000000001</v>
      </c>
      <c r="L137" s="154" t="s">
        <v>364</v>
      </c>
      <c r="M137" s="154" t="s">
        <v>365</v>
      </c>
      <c r="N137" s="2">
        <f t="shared" si="8"/>
        <v>1.9404000000000001</v>
      </c>
      <c r="O137" s="154" t="s">
        <v>365</v>
      </c>
      <c r="P137" s="80">
        <v>2</v>
      </c>
      <c r="Q137" s="156" t="s">
        <v>365</v>
      </c>
    </row>
    <row r="138" spans="1:17" x14ac:dyDescent="0.25">
      <c r="A138" s="97">
        <f>RAB!A149</f>
        <v>10</v>
      </c>
      <c r="B138" s="2" t="str">
        <f>RAB!B149</f>
        <v>LANTAI 7</v>
      </c>
      <c r="C138" s="2"/>
      <c r="D138" s="80"/>
      <c r="E138" s="2"/>
      <c r="F138" s="2"/>
      <c r="G138" s="2"/>
      <c r="H138" s="154"/>
      <c r="I138" s="155"/>
      <c r="J138" s="2"/>
      <c r="K138" s="2"/>
      <c r="L138" s="154"/>
      <c r="M138" s="154"/>
      <c r="N138" s="2"/>
      <c r="O138" s="154"/>
      <c r="P138" s="80"/>
      <c r="Q138" s="156"/>
    </row>
    <row r="139" spans="1:17" x14ac:dyDescent="0.25">
      <c r="A139" s="100" t="str">
        <f>RAB!A150</f>
        <v>a</v>
      </c>
      <c r="B139" s="2" t="str">
        <f>RAB!B150</f>
        <v>Kolom</v>
      </c>
      <c r="C139" s="2">
        <v>0.12</v>
      </c>
      <c r="D139" s="80" t="s">
        <v>363</v>
      </c>
      <c r="E139" s="2">
        <f>RAB!C150</f>
        <v>179.2</v>
      </c>
      <c r="F139" s="2" t="str">
        <f>RAB!D150</f>
        <v>m2</v>
      </c>
      <c r="G139" s="2">
        <v>20</v>
      </c>
      <c r="H139" s="154" t="s">
        <v>363</v>
      </c>
      <c r="I139" s="155">
        <v>1</v>
      </c>
      <c r="J139" s="2">
        <f t="shared" si="6"/>
        <v>166.66666666666669</v>
      </c>
      <c r="K139" s="2">
        <f t="shared" si="7"/>
        <v>1.0751999999999997</v>
      </c>
      <c r="L139" s="154" t="s">
        <v>364</v>
      </c>
      <c r="M139" s="154" t="s">
        <v>365</v>
      </c>
      <c r="N139" s="2">
        <f t="shared" si="8"/>
        <v>1.0751999999999997</v>
      </c>
      <c r="O139" s="154" t="s">
        <v>365</v>
      </c>
      <c r="P139" s="80">
        <v>1</v>
      </c>
      <c r="Q139" s="156" t="s">
        <v>365</v>
      </c>
    </row>
    <row r="140" spans="1:17" x14ac:dyDescent="0.25">
      <c r="A140" s="100" t="str">
        <f>RAB!A151</f>
        <v>b</v>
      </c>
      <c r="B140" s="2" t="str">
        <f>RAB!B151</f>
        <v>Balok</v>
      </c>
      <c r="C140" s="2">
        <v>0.12</v>
      </c>
      <c r="D140" s="80" t="s">
        <v>363</v>
      </c>
      <c r="E140" s="2">
        <f>RAB!C151</f>
        <v>434.90249999999997</v>
      </c>
      <c r="F140" s="2" t="str">
        <f>RAB!D151</f>
        <v>m2</v>
      </c>
      <c r="G140" s="2">
        <v>25</v>
      </c>
      <c r="H140" s="154" t="s">
        <v>363</v>
      </c>
      <c r="I140" s="155">
        <v>1</v>
      </c>
      <c r="J140" s="2">
        <f t="shared" si="6"/>
        <v>208.33333333333334</v>
      </c>
      <c r="K140" s="2">
        <f t="shared" si="7"/>
        <v>2.0875319999999999</v>
      </c>
      <c r="L140" s="154" t="s">
        <v>364</v>
      </c>
      <c r="M140" s="154" t="s">
        <v>365</v>
      </c>
      <c r="N140" s="2">
        <f t="shared" si="8"/>
        <v>2.0875319999999999</v>
      </c>
      <c r="O140" s="154" t="s">
        <v>365</v>
      </c>
      <c r="P140" s="80">
        <v>2</v>
      </c>
      <c r="Q140" s="156" t="s">
        <v>365</v>
      </c>
    </row>
    <row r="141" spans="1:17" x14ac:dyDescent="0.25">
      <c r="A141" s="100" t="str">
        <f>RAB!A152</f>
        <v>c</v>
      </c>
      <c r="B141" s="2" t="str">
        <f>RAB!B152</f>
        <v>Pelat lantai</v>
      </c>
      <c r="C141" s="2">
        <v>0.66</v>
      </c>
      <c r="D141" s="80" t="s">
        <v>363</v>
      </c>
      <c r="E141" s="2">
        <f>RAB!C152</f>
        <v>15.93</v>
      </c>
      <c r="F141" s="2" t="str">
        <f>RAB!D152</f>
        <v>m2</v>
      </c>
      <c r="G141" s="2">
        <v>6</v>
      </c>
      <c r="H141" s="154" t="s">
        <v>363</v>
      </c>
      <c r="I141" s="155">
        <v>1</v>
      </c>
      <c r="J141" s="2">
        <f t="shared" si="6"/>
        <v>9.0909090909090899</v>
      </c>
      <c r="K141" s="2">
        <f t="shared" si="7"/>
        <v>1.7523000000000002</v>
      </c>
      <c r="L141" s="154" t="s">
        <v>364</v>
      </c>
      <c r="M141" s="154" t="s">
        <v>365</v>
      </c>
      <c r="N141" s="2">
        <f t="shared" si="8"/>
        <v>1.7523000000000002</v>
      </c>
      <c r="O141" s="154" t="s">
        <v>365</v>
      </c>
      <c r="P141" s="80">
        <v>2</v>
      </c>
      <c r="Q141" s="156" t="s">
        <v>365</v>
      </c>
    </row>
    <row r="142" spans="1:17" x14ac:dyDescent="0.25">
      <c r="A142" s="100" t="str">
        <f>RAB!A153</f>
        <v>d</v>
      </c>
      <c r="B142" s="2" t="str">
        <f>RAB!B153</f>
        <v>Tangga</v>
      </c>
      <c r="C142" s="2">
        <v>0.66</v>
      </c>
      <c r="D142" s="80" t="s">
        <v>363</v>
      </c>
      <c r="E142" s="2">
        <f>RAB!C153</f>
        <v>14.7</v>
      </c>
      <c r="F142" s="2" t="str">
        <f>RAB!D153</f>
        <v>m2</v>
      </c>
      <c r="G142" s="2">
        <v>5</v>
      </c>
      <c r="H142" s="154" t="s">
        <v>363</v>
      </c>
      <c r="I142" s="155">
        <v>1</v>
      </c>
      <c r="J142" s="2">
        <f t="shared" si="6"/>
        <v>7.5757575757575752</v>
      </c>
      <c r="K142" s="2">
        <f t="shared" si="7"/>
        <v>1.9404000000000001</v>
      </c>
      <c r="L142" s="154" t="s">
        <v>364</v>
      </c>
      <c r="M142" s="154" t="s">
        <v>365</v>
      </c>
      <c r="N142" s="2">
        <f t="shared" si="8"/>
        <v>1.9404000000000001</v>
      </c>
      <c r="O142" s="154" t="s">
        <v>365</v>
      </c>
      <c r="P142" s="80">
        <v>2</v>
      </c>
      <c r="Q142" s="156" t="s">
        <v>365</v>
      </c>
    </row>
    <row r="143" spans="1:17" x14ac:dyDescent="0.25">
      <c r="A143" s="97"/>
      <c r="B143" s="2"/>
      <c r="C143" s="2"/>
      <c r="D143" s="80"/>
      <c r="E143" s="2"/>
      <c r="F143" s="2"/>
      <c r="G143" s="2"/>
      <c r="H143" s="154"/>
      <c r="I143" s="155"/>
      <c r="J143" s="2"/>
      <c r="K143" s="2"/>
      <c r="L143" s="154"/>
      <c r="M143" s="154"/>
      <c r="N143" s="2"/>
      <c r="O143" s="154"/>
      <c r="P143" s="80"/>
      <c r="Q143" s="156"/>
    </row>
    <row r="144" spans="1:17" x14ac:dyDescent="0.25">
      <c r="A144" s="100"/>
      <c r="B144" s="2"/>
      <c r="C144" s="2"/>
      <c r="D144" s="80"/>
      <c r="E144" s="2"/>
      <c r="F144" s="2"/>
      <c r="G144" s="2"/>
      <c r="H144" s="154"/>
      <c r="I144" s="155"/>
      <c r="J144" s="2"/>
      <c r="K144" s="2"/>
      <c r="L144" s="154"/>
      <c r="M144" s="154"/>
      <c r="N144" s="2"/>
      <c r="O144" s="154"/>
      <c r="P144" s="80"/>
      <c r="Q144" s="156"/>
    </row>
    <row r="145" spans="1:17" x14ac:dyDescent="0.25">
      <c r="A145" s="97"/>
      <c r="B145" s="2"/>
      <c r="C145" s="2"/>
      <c r="D145" s="80"/>
      <c r="E145" s="2"/>
      <c r="F145" s="2"/>
      <c r="G145" s="2"/>
      <c r="H145" s="154"/>
      <c r="I145" s="155"/>
      <c r="J145" s="2"/>
      <c r="K145" s="2"/>
      <c r="L145" s="154"/>
      <c r="M145" s="154"/>
      <c r="N145" s="2"/>
      <c r="O145" s="154"/>
      <c r="P145" s="80"/>
      <c r="Q145" s="156"/>
    </row>
    <row r="146" spans="1:17" ht="15.75" x14ac:dyDescent="0.25">
      <c r="A146" s="167" t="str">
        <f>RAB!A162</f>
        <v>VII</v>
      </c>
      <c r="B146" s="363" t="str">
        <f>RAB!B162</f>
        <v>PEKERJAAN KUSEN</v>
      </c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5"/>
    </row>
    <row r="147" spans="1:17" x14ac:dyDescent="0.25">
      <c r="A147" s="97"/>
      <c r="B147" s="2" t="str">
        <f>RAB!B163</f>
        <v>LANTAI 1</v>
      </c>
      <c r="C147" s="2"/>
      <c r="D147" s="80"/>
      <c r="E147" s="2"/>
      <c r="F147" s="2"/>
      <c r="G147" s="2"/>
      <c r="H147" s="154"/>
      <c r="I147" s="155"/>
      <c r="J147" s="2"/>
      <c r="K147" s="2"/>
      <c r="L147" s="154"/>
      <c r="M147" s="154"/>
      <c r="N147" s="2"/>
      <c r="O147" s="154"/>
      <c r="P147" s="80"/>
      <c r="Q147" s="156"/>
    </row>
    <row r="148" spans="1:17" x14ac:dyDescent="0.25">
      <c r="A148" s="97"/>
      <c r="B148" s="2" t="str">
        <f>RAB!B164</f>
        <v>1. Pekerjaan pas. Jendela Kaca kayu kls. II</v>
      </c>
      <c r="C148" s="2">
        <f>'Analisa Harga Satuan'!B420</f>
        <v>0.66</v>
      </c>
      <c r="D148" s="80" t="s">
        <v>363</v>
      </c>
      <c r="E148" s="2">
        <v>23.04</v>
      </c>
      <c r="F148" s="2" t="s">
        <v>12</v>
      </c>
      <c r="G148" s="2">
        <v>5</v>
      </c>
      <c r="H148" s="154" t="s">
        <v>363</v>
      </c>
      <c r="I148" s="155">
        <v>1</v>
      </c>
      <c r="J148" s="2">
        <f t="shared" si="6"/>
        <v>7.5757575757575752</v>
      </c>
      <c r="K148" s="2">
        <f t="shared" si="7"/>
        <v>3.04128</v>
      </c>
      <c r="L148" s="154" t="s">
        <v>364</v>
      </c>
      <c r="M148" s="154" t="s">
        <v>365</v>
      </c>
      <c r="N148" s="2">
        <f t="shared" si="8"/>
        <v>3.04128</v>
      </c>
      <c r="O148" s="154" t="s">
        <v>365</v>
      </c>
      <c r="P148" s="80">
        <v>3</v>
      </c>
      <c r="Q148" s="156" t="s">
        <v>365</v>
      </c>
    </row>
    <row r="149" spans="1:17" x14ac:dyDescent="0.25">
      <c r="A149" s="97"/>
      <c r="B149" s="2" t="str">
        <f>RAB!B165</f>
        <v>2. Pekerjaan pas. Pintu Kayu Jati</v>
      </c>
      <c r="C149" s="2">
        <f>'Analisa Harga Satuan'!B405</f>
        <v>0.55000000000000004</v>
      </c>
      <c r="D149" s="80" t="s">
        <v>363</v>
      </c>
      <c r="E149" s="2">
        <v>34.200000000000003</v>
      </c>
      <c r="F149" s="2" t="s">
        <v>12</v>
      </c>
      <c r="G149" s="2">
        <v>5</v>
      </c>
      <c r="H149" s="154" t="s">
        <v>363</v>
      </c>
      <c r="I149" s="155">
        <v>1</v>
      </c>
      <c r="J149" s="2">
        <f t="shared" si="6"/>
        <v>9.0909090909090899</v>
      </c>
      <c r="K149" s="2">
        <f t="shared" si="7"/>
        <v>3.7620000000000009</v>
      </c>
      <c r="L149" s="154" t="s">
        <v>364</v>
      </c>
      <c r="M149" s="154" t="s">
        <v>365</v>
      </c>
      <c r="N149" s="2">
        <f t="shared" si="8"/>
        <v>3.7620000000000009</v>
      </c>
      <c r="O149" s="154" t="s">
        <v>365</v>
      </c>
      <c r="P149" s="80">
        <v>4</v>
      </c>
      <c r="Q149" s="156" t="s">
        <v>365</v>
      </c>
    </row>
    <row r="150" spans="1:17" x14ac:dyDescent="0.25">
      <c r="A150" s="97"/>
      <c r="B150" s="2" t="str">
        <f>RAB!B166</f>
        <v>LANTAI 2</v>
      </c>
      <c r="C150" s="2"/>
      <c r="D150" s="80"/>
      <c r="E150" s="2"/>
      <c r="F150" s="2"/>
      <c r="G150" s="2"/>
      <c r="H150" s="154"/>
      <c r="I150" s="155"/>
      <c r="J150" s="2"/>
      <c r="K150" s="2"/>
      <c r="L150" s="154"/>
      <c r="M150" s="154"/>
      <c r="N150" s="2"/>
      <c r="O150" s="154"/>
      <c r="P150" s="80"/>
      <c r="Q150" s="156"/>
    </row>
    <row r="151" spans="1:17" x14ac:dyDescent="0.25">
      <c r="A151" s="97"/>
      <c r="B151" s="2" t="str">
        <f>RAB!B167</f>
        <v>1. Pekerjaan pas. Jendela Kaca kayu kls. II</v>
      </c>
      <c r="C151" s="2">
        <v>0.66</v>
      </c>
      <c r="D151" s="80" t="s">
        <v>363</v>
      </c>
      <c r="E151" s="2">
        <v>34.56</v>
      </c>
      <c r="F151" s="2" t="s">
        <v>12</v>
      </c>
      <c r="G151" s="2">
        <v>5</v>
      </c>
      <c r="H151" s="154" t="s">
        <v>363</v>
      </c>
      <c r="I151" s="155">
        <v>1</v>
      </c>
      <c r="J151" s="2">
        <f t="shared" si="6"/>
        <v>7.5757575757575752</v>
      </c>
      <c r="K151" s="2">
        <f t="shared" si="7"/>
        <v>4.5619200000000006</v>
      </c>
      <c r="L151" s="154" t="s">
        <v>364</v>
      </c>
      <c r="M151" s="154" t="s">
        <v>365</v>
      </c>
      <c r="N151" s="2">
        <f t="shared" si="8"/>
        <v>4.5619200000000006</v>
      </c>
      <c r="O151" s="154" t="s">
        <v>365</v>
      </c>
      <c r="P151" s="80">
        <v>5</v>
      </c>
      <c r="Q151" s="156" t="s">
        <v>365</v>
      </c>
    </row>
    <row r="152" spans="1:17" x14ac:dyDescent="0.25">
      <c r="A152" s="97"/>
      <c r="B152" s="2" t="str">
        <f>RAB!B168</f>
        <v>2. Pekerjaan pas. Pintu Kayu Jati</v>
      </c>
      <c r="C152" s="2">
        <v>0.55000000000000004</v>
      </c>
      <c r="D152" s="80" t="s">
        <v>363</v>
      </c>
      <c r="E152" s="2">
        <v>23.4</v>
      </c>
      <c r="F152" s="2" t="s">
        <v>12</v>
      </c>
      <c r="G152" s="2">
        <v>5</v>
      </c>
      <c r="H152" s="154" t="s">
        <v>363</v>
      </c>
      <c r="I152" s="155">
        <v>1</v>
      </c>
      <c r="J152" s="2">
        <f t="shared" si="6"/>
        <v>9.0909090909090899</v>
      </c>
      <c r="K152" s="2">
        <f t="shared" si="7"/>
        <v>2.5740000000000003</v>
      </c>
      <c r="L152" s="154" t="s">
        <v>364</v>
      </c>
      <c r="M152" s="154" t="s">
        <v>365</v>
      </c>
      <c r="N152" s="2">
        <f t="shared" si="8"/>
        <v>2.5740000000000003</v>
      </c>
      <c r="O152" s="154" t="s">
        <v>365</v>
      </c>
      <c r="P152" s="80">
        <v>3</v>
      </c>
      <c r="Q152" s="156" t="s">
        <v>365</v>
      </c>
    </row>
    <row r="153" spans="1:17" x14ac:dyDescent="0.25">
      <c r="A153" s="97"/>
      <c r="B153" s="2" t="str">
        <f>RAB!B169</f>
        <v>LANTAI 3</v>
      </c>
      <c r="C153" s="2"/>
      <c r="D153" s="80"/>
      <c r="E153" s="2"/>
      <c r="F153" s="2"/>
      <c r="G153" s="2"/>
      <c r="H153" s="154"/>
      <c r="I153" s="155"/>
      <c r="J153" s="2"/>
      <c r="K153" s="2"/>
      <c r="L153" s="154"/>
      <c r="M153" s="154"/>
      <c r="N153" s="2"/>
      <c r="O153" s="154"/>
      <c r="P153" s="80"/>
      <c r="Q153" s="156"/>
    </row>
    <row r="154" spans="1:17" x14ac:dyDescent="0.25">
      <c r="A154" s="97"/>
      <c r="B154" s="2" t="str">
        <f>RAB!B170</f>
        <v>1. Pekerjaan pas. Jendela Kaca kayu kls. II</v>
      </c>
      <c r="C154" s="2">
        <v>0.66</v>
      </c>
      <c r="D154" s="80" t="s">
        <v>363</v>
      </c>
      <c r="E154" s="2">
        <v>34.56</v>
      </c>
      <c r="F154" s="2" t="s">
        <v>12</v>
      </c>
      <c r="G154" s="2">
        <v>5</v>
      </c>
      <c r="H154" s="154" t="s">
        <v>363</v>
      </c>
      <c r="I154" s="155">
        <v>1</v>
      </c>
      <c r="J154" s="2">
        <f t="shared" si="6"/>
        <v>7.5757575757575752</v>
      </c>
      <c r="K154" s="2">
        <f t="shared" si="7"/>
        <v>4.5619200000000006</v>
      </c>
      <c r="L154" s="154" t="s">
        <v>364</v>
      </c>
      <c r="M154" s="154" t="s">
        <v>365</v>
      </c>
      <c r="N154" s="2">
        <f t="shared" si="8"/>
        <v>4.5619200000000006</v>
      </c>
      <c r="O154" s="154" t="s">
        <v>365</v>
      </c>
      <c r="P154" s="80">
        <v>5</v>
      </c>
      <c r="Q154" s="156" t="s">
        <v>365</v>
      </c>
    </row>
    <row r="155" spans="1:17" x14ac:dyDescent="0.25">
      <c r="A155" s="97"/>
      <c r="B155" s="2" t="str">
        <f>RAB!B171</f>
        <v>2. Pekerjaan pas. Pintu Kayu Jati</v>
      </c>
      <c r="C155" s="2">
        <v>0.55000000000000004</v>
      </c>
      <c r="D155" s="80" t="s">
        <v>363</v>
      </c>
      <c r="E155" s="2">
        <v>23.4</v>
      </c>
      <c r="F155" s="2" t="s">
        <v>12</v>
      </c>
      <c r="G155" s="2">
        <v>5</v>
      </c>
      <c r="H155" s="154" t="s">
        <v>363</v>
      </c>
      <c r="I155" s="155">
        <v>1</v>
      </c>
      <c r="J155" s="2">
        <f t="shared" si="6"/>
        <v>9.0909090909090899</v>
      </c>
      <c r="K155" s="2">
        <f t="shared" si="7"/>
        <v>2.5740000000000003</v>
      </c>
      <c r="L155" s="154" t="s">
        <v>364</v>
      </c>
      <c r="M155" s="154" t="s">
        <v>365</v>
      </c>
      <c r="N155" s="2">
        <f t="shared" si="8"/>
        <v>2.5740000000000003</v>
      </c>
      <c r="O155" s="154" t="s">
        <v>365</v>
      </c>
      <c r="P155" s="80">
        <v>3</v>
      </c>
      <c r="Q155" s="156" t="s">
        <v>365</v>
      </c>
    </row>
    <row r="156" spans="1:17" x14ac:dyDescent="0.25">
      <c r="A156" s="97"/>
      <c r="B156" s="2" t="str">
        <f>RAB!B172</f>
        <v>LANTAI 4</v>
      </c>
      <c r="C156" s="2"/>
      <c r="D156" s="80"/>
      <c r="E156" s="2"/>
      <c r="F156" s="2"/>
      <c r="G156" s="2"/>
      <c r="H156" s="154"/>
      <c r="I156" s="155"/>
      <c r="J156" s="2"/>
      <c r="K156" s="2"/>
      <c r="L156" s="154"/>
      <c r="M156" s="154"/>
      <c r="N156" s="2"/>
      <c r="O156" s="154"/>
      <c r="P156" s="80"/>
      <c r="Q156" s="156"/>
    </row>
    <row r="157" spans="1:17" x14ac:dyDescent="0.25">
      <c r="A157" s="97"/>
      <c r="B157" s="2" t="str">
        <f>RAB!B173</f>
        <v>1. Pekerjaan pas. Jendela Kaca kayu kls. II</v>
      </c>
      <c r="C157" s="2">
        <v>0.66</v>
      </c>
      <c r="D157" s="80" t="s">
        <v>363</v>
      </c>
      <c r="E157" s="2">
        <v>34.56</v>
      </c>
      <c r="F157" s="2" t="s">
        <v>12</v>
      </c>
      <c r="G157" s="2">
        <v>5</v>
      </c>
      <c r="H157" s="154" t="s">
        <v>363</v>
      </c>
      <c r="I157" s="155">
        <v>1</v>
      </c>
      <c r="J157" s="2">
        <f t="shared" si="6"/>
        <v>7.5757575757575752</v>
      </c>
      <c r="K157" s="2">
        <f t="shared" si="7"/>
        <v>4.5619200000000006</v>
      </c>
      <c r="L157" s="154" t="s">
        <v>364</v>
      </c>
      <c r="M157" s="154" t="s">
        <v>365</v>
      </c>
      <c r="N157" s="2">
        <f t="shared" si="8"/>
        <v>4.5619200000000006</v>
      </c>
      <c r="O157" s="154" t="s">
        <v>365</v>
      </c>
      <c r="P157" s="80">
        <v>5</v>
      </c>
      <c r="Q157" s="156" t="s">
        <v>365</v>
      </c>
    </row>
    <row r="158" spans="1:17" x14ac:dyDescent="0.25">
      <c r="A158" s="97"/>
      <c r="B158" s="2" t="str">
        <f>RAB!B174</f>
        <v>2. Pekerjaan pas. Pintu Kayu Jati</v>
      </c>
      <c r="C158" s="2">
        <v>0.55000000000000004</v>
      </c>
      <c r="D158" s="80" t="s">
        <v>363</v>
      </c>
      <c r="E158" s="2">
        <v>23.4</v>
      </c>
      <c r="F158" s="2" t="s">
        <v>12</v>
      </c>
      <c r="G158" s="2">
        <v>5</v>
      </c>
      <c r="H158" s="154" t="s">
        <v>363</v>
      </c>
      <c r="I158" s="155">
        <v>1</v>
      </c>
      <c r="J158" s="2">
        <f t="shared" si="6"/>
        <v>9.0909090909090899</v>
      </c>
      <c r="K158" s="2">
        <f t="shared" si="7"/>
        <v>2.5740000000000003</v>
      </c>
      <c r="L158" s="154" t="s">
        <v>364</v>
      </c>
      <c r="M158" s="154" t="s">
        <v>365</v>
      </c>
      <c r="N158" s="2">
        <f t="shared" si="8"/>
        <v>2.5740000000000003</v>
      </c>
      <c r="O158" s="154" t="s">
        <v>365</v>
      </c>
      <c r="P158" s="80">
        <v>3</v>
      </c>
      <c r="Q158" s="156" t="s">
        <v>365</v>
      </c>
    </row>
    <row r="159" spans="1:17" x14ac:dyDescent="0.25">
      <c r="A159" s="97"/>
      <c r="B159" s="2" t="str">
        <f>RAB!B175</f>
        <v>LANTAI 5</v>
      </c>
      <c r="C159" s="2"/>
      <c r="D159" s="80"/>
      <c r="E159" s="2"/>
      <c r="F159" s="2"/>
      <c r="G159" s="2"/>
      <c r="H159" s="154"/>
      <c r="I159" s="155"/>
      <c r="J159" s="2"/>
      <c r="K159" s="2"/>
      <c r="L159" s="154"/>
      <c r="M159" s="154"/>
      <c r="N159" s="2"/>
      <c r="O159" s="154"/>
      <c r="P159" s="80"/>
      <c r="Q159" s="156"/>
    </row>
    <row r="160" spans="1:17" x14ac:dyDescent="0.25">
      <c r="A160" s="97"/>
      <c r="B160" s="2" t="str">
        <f>RAB!B176</f>
        <v>1. Pekerjaan pas. Jendela Kaca kayu kls. II</v>
      </c>
      <c r="C160" s="2">
        <v>0.66</v>
      </c>
      <c r="D160" s="80" t="s">
        <v>363</v>
      </c>
      <c r="E160" s="2">
        <v>34.56</v>
      </c>
      <c r="F160" s="2" t="s">
        <v>12</v>
      </c>
      <c r="G160" s="2">
        <v>5</v>
      </c>
      <c r="H160" s="154" t="s">
        <v>363</v>
      </c>
      <c r="I160" s="155">
        <v>1</v>
      </c>
      <c r="J160" s="2">
        <f t="shared" si="6"/>
        <v>7.5757575757575752</v>
      </c>
      <c r="K160" s="2">
        <f t="shared" si="7"/>
        <v>4.5619200000000006</v>
      </c>
      <c r="L160" s="154" t="s">
        <v>364</v>
      </c>
      <c r="M160" s="154" t="s">
        <v>365</v>
      </c>
      <c r="N160" s="2">
        <f t="shared" si="8"/>
        <v>4.5619200000000006</v>
      </c>
      <c r="O160" s="154" t="s">
        <v>365</v>
      </c>
      <c r="P160" s="80">
        <v>5</v>
      </c>
      <c r="Q160" s="156" t="s">
        <v>365</v>
      </c>
    </row>
    <row r="161" spans="1:17" x14ac:dyDescent="0.25">
      <c r="A161" s="97"/>
      <c r="B161" s="2" t="str">
        <f>RAB!B177</f>
        <v>2. Pekerjaan pas. Pintu Kayu Jati</v>
      </c>
      <c r="C161" s="2">
        <v>0.55000000000000004</v>
      </c>
      <c r="D161" s="80" t="s">
        <v>363</v>
      </c>
      <c r="E161" s="2">
        <v>23.4</v>
      </c>
      <c r="F161" s="2" t="s">
        <v>12</v>
      </c>
      <c r="G161" s="2">
        <v>5</v>
      </c>
      <c r="H161" s="154" t="s">
        <v>363</v>
      </c>
      <c r="I161" s="155">
        <v>1</v>
      </c>
      <c r="J161" s="2">
        <f t="shared" si="6"/>
        <v>9.0909090909090899</v>
      </c>
      <c r="K161" s="2">
        <f t="shared" si="7"/>
        <v>2.5740000000000003</v>
      </c>
      <c r="L161" s="154" t="s">
        <v>364</v>
      </c>
      <c r="M161" s="154" t="s">
        <v>365</v>
      </c>
      <c r="N161" s="2">
        <f t="shared" si="8"/>
        <v>2.5740000000000003</v>
      </c>
      <c r="O161" s="154" t="s">
        <v>365</v>
      </c>
      <c r="P161" s="80">
        <v>3</v>
      </c>
      <c r="Q161" s="156" t="s">
        <v>365</v>
      </c>
    </row>
    <row r="162" spans="1:17" x14ac:dyDescent="0.25">
      <c r="A162" s="97"/>
      <c r="B162" s="2" t="str">
        <f>RAB!B178</f>
        <v>LANTAI 6</v>
      </c>
      <c r="C162" s="2"/>
      <c r="D162" s="80"/>
      <c r="E162" s="2"/>
      <c r="F162" s="2"/>
      <c r="G162" s="2"/>
      <c r="H162" s="154"/>
      <c r="I162" s="155"/>
      <c r="J162" s="2"/>
      <c r="K162" s="2"/>
      <c r="L162" s="154"/>
      <c r="M162" s="154"/>
      <c r="N162" s="2"/>
      <c r="O162" s="154"/>
      <c r="P162" s="80"/>
      <c r="Q162" s="156"/>
    </row>
    <row r="163" spans="1:17" x14ac:dyDescent="0.25">
      <c r="A163" s="97"/>
      <c r="B163" s="2" t="str">
        <f>RAB!B179</f>
        <v>1. Pekerjaan pas. Jendela Kaca kayu kls. II</v>
      </c>
      <c r="C163" s="2">
        <v>0.66</v>
      </c>
      <c r="D163" s="80" t="s">
        <v>363</v>
      </c>
      <c r="E163" s="2">
        <v>34.56</v>
      </c>
      <c r="F163" s="2" t="s">
        <v>12</v>
      </c>
      <c r="G163" s="2">
        <v>5</v>
      </c>
      <c r="H163" s="154" t="s">
        <v>363</v>
      </c>
      <c r="I163" s="155">
        <v>1</v>
      </c>
      <c r="J163" s="2">
        <f t="shared" si="6"/>
        <v>7.5757575757575752</v>
      </c>
      <c r="K163" s="2">
        <f t="shared" si="7"/>
        <v>4.5619200000000006</v>
      </c>
      <c r="L163" s="154" t="s">
        <v>364</v>
      </c>
      <c r="M163" s="154" t="s">
        <v>365</v>
      </c>
      <c r="N163" s="2">
        <f t="shared" si="8"/>
        <v>4.5619200000000006</v>
      </c>
      <c r="O163" s="154" t="s">
        <v>365</v>
      </c>
      <c r="P163" s="80">
        <v>5</v>
      </c>
      <c r="Q163" s="156" t="s">
        <v>365</v>
      </c>
    </row>
    <row r="164" spans="1:17" x14ac:dyDescent="0.25">
      <c r="A164" s="97"/>
      <c r="B164" s="2" t="str">
        <f>RAB!B180</f>
        <v>2. Pekerjaan pas. Pintu Kayu Jati</v>
      </c>
      <c r="C164" s="2">
        <v>0.55000000000000004</v>
      </c>
      <c r="D164" s="80" t="s">
        <v>363</v>
      </c>
      <c r="E164" s="2">
        <v>23.4</v>
      </c>
      <c r="F164" s="2" t="s">
        <v>12</v>
      </c>
      <c r="G164" s="2">
        <v>5</v>
      </c>
      <c r="H164" s="154" t="s">
        <v>363</v>
      </c>
      <c r="I164" s="155">
        <v>1</v>
      </c>
      <c r="J164" s="2">
        <f t="shared" si="6"/>
        <v>9.0909090909090899</v>
      </c>
      <c r="K164" s="2">
        <f t="shared" si="7"/>
        <v>2.5740000000000003</v>
      </c>
      <c r="L164" s="154" t="s">
        <v>364</v>
      </c>
      <c r="M164" s="154" t="s">
        <v>365</v>
      </c>
      <c r="N164" s="2">
        <f t="shared" si="8"/>
        <v>2.5740000000000003</v>
      </c>
      <c r="O164" s="154" t="s">
        <v>365</v>
      </c>
      <c r="P164" s="80">
        <v>3</v>
      </c>
      <c r="Q164" s="156" t="s">
        <v>365</v>
      </c>
    </row>
    <row r="165" spans="1:17" x14ac:dyDescent="0.25">
      <c r="A165" s="97"/>
      <c r="B165" s="2" t="str">
        <f>RAB!B181</f>
        <v>LANTAI 7</v>
      </c>
      <c r="C165" s="2"/>
      <c r="D165" s="80"/>
      <c r="E165" s="2"/>
      <c r="F165" s="2"/>
      <c r="G165" s="2"/>
      <c r="H165" s="154"/>
      <c r="I165" s="155"/>
      <c r="J165" s="2"/>
      <c r="K165" s="2"/>
      <c r="L165" s="154"/>
      <c r="M165" s="154"/>
      <c r="N165" s="2"/>
      <c r="O165" s="154"/>
      <c r="P165" s="80"/>
      <c r="Q165" s="156"/>
    </row>
    <row r="166" spans="1:17" x14ac:dyDescent="0.25">
      <c r="A166" s="97"/>
      <c r="B166" s="2" t="str">
        <f>RAB!B182</f>
        <v>1. Pekerjaan pas. Jendela Kaca kayu kls. II</v>
      </c>
      <c r="C166" s="2">
        <v>0.66</v>
      </c>
      <c r="D166" s="80" t="s">
        <v>363</v>
      </c>
      <c r="E166" s="2">
        <v>34.56</v>
      </c>
      <c r="F166" s="2" t="s">
        <v>12</v>
      </c>
      <c r="G166" s="2">
        <v>5</v>
      </c>
      <c r="H166" s="154" t="s">
        <v>363</v>
      </c>
      <c r="I166" s="155">
        <v>1</v>
      </c>
      <c r="J166" s="2">
        <f t="shared" si="6"/>
        <v>7.5757575757575752</v>
      </c>
      <c r="K166" s="2">
        <f t="shared" si="7"/>
        <v>4.5619200000000006</v>
      </c>
      <c r="L166" s="154" t="s">
        <v>364</v>
      </c>
      <c r="M166" s="154" t="s">
        <v>365</v>
      </c>
      <c r="N166" s="2">
        <f t="shared" si="8"/>
        <v>4.5619200000000006</v>
      </c>
      <c r="O166" s="154" t="s">
        <v>365</v>
      </c>
      <c r="P166" s="80">
        <v>5</v>
      </c>
      <c r="Q166" s="156" t="s">
        <v>365</v>
      </c>
    </row>
    <row r="167" spans="1:17" x14ac:dyDescent="0.25">
      <c r="A167" s="97"/>
      <c r="B167" s="2" t="str">
        <f>RAB!B183</f>
        <v>2. Pekerjaan pas. Pintu Kayu Jati</v>
      </c>
      <c r="C167" s="2">
        <v>0.55000000000000004</v>
      </c>
      <c r="D167" s="80" t="s">
        <v>363</v>
      </c>
      <c r="E167" s="2">
        <v>23.4</v>
      </c>
      <c r="F167" s="2" t="s">
        <v>12</v>
      </c>
      <c r="G167" s="2">
        <v>5</v>
      </c>
      <c r="H167" s="154" t="s">
        <v>363</v>
      </c>
      <c r="I167" s="155">
        <v>1</v>
      </c>
      <c r="J167" s="2">
        <f t="shared" si="6"/>
        <v>9.0909090909090899</v>
      </c>
      <c r="K167" s="2">
        <f t="shared" si="7"/>
        <v>2.5740000000000003</v>
      </c>
      <c r="L167" s="154" t="s">
        <v>364</v>
      </c>
      <c r="M167" s="154" t="s">
        <v>365</v>
      </c>
      <c r="N167" s="2">
        <f t="shared" si="8"/>
        <v>2.5740000000000003</v>
      </c>
      <c r="O167" s="154" t="s">
        <v>365</v>
      </c>
      <c r="P167" s="80">
        <v>3</v>
      </c>
      <c r="Q167" s="156" t="s">
        <v>365</v>
      </c>
    </row>
    <row r="168" spans="1:17" x14ac:dyDescent="0.25">
      <c r="A168" s="97"/>
      <c r="B168" s="2"/>
      <c r="C168" s="2"/>
      <c r="D168" s="80"/>
      <c r="E168" s="2"/>
      <c r="F168" s="2"/>
      <c r="G168" s="2"/>
      <c r="H168" s="154"/>
      <c r="I168" s="155"/>
      <c r="J168" s="2"/>
      <c r="K168" s="2"/>
      <c r="L168" s="154"/>
      <c r="M168" s="154"/>
      <c r="N168" s="2"/>
      <c r="O168" s="154"/>
      <c r="P168" s="80"/>
      <c r="Q168" s="156"/>
    </row>
    <row r="169" spans="1:17" ht="15.75" x14ac:dyDescent="0.25">
      <c r="A169" s="167" t="str">
        <f>RAB!A190</f>
        <v>VIII</v>
      </c>
      <c r="B169" s="363" t="str">
        <f>RAB!B190</f>
        <v>PEKERJAAN LANTAI</v>
      </c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5"/>
    </row>
    <row r="170" spans="1:17" x14ac:dyDescent="0.25">
      <c r="A170" s="97">
        <f>RAB!A191</f>
        <v>1</v>
      </c>
      <c r="B170" s="2" t="str">
        <f>RAB!B191</f>
        <v>LANTAI 1</v>
      </c>
      <c r="C170" s="2"/>
      <c r="D170" s="80"/>
      <c r="E170" s="2"/>
      <c r="F170" s="2"/>
      <c r="G170" s="2"/>
      <c r="H170" s="154"/>
      <c r="I170" s="155"/>
      <c r="J170" s="2"/>
      <c r="K170" s="2"/>
      <c r="L170" s="154"/>
      <c r="M170" s="154"/>
      <c r="N170" s="2"/>
      <c r="O170" s="154"/>
      <c r="P170" s="80"/>
      <c r="Q170" s="156"/>
    </row>
    <row r="171" spans="1:17" x14ac:dyDescent="0.25">
      <c r="A171" s="97"/>
      <c r="B171" s="2" t="str">
        <f>RAB!B192</f>
        <v>1. Pekerjaan pas. Keramik 40x40</v>
      </c>
      <c r="C171" s="2">
        <v>0.12</v>
      </c>
      <c r="D171" s="80" t="s">
        <v>363</v>
      </c>
      <c r="E171" s="2">
        <f>RAB!C192</f>
        <v>507.6</v>
      </c>
      <c r="F171" s="2" t="str">
        <f>RAB!D192</f>
        <v>m2</v>
      </c>
      <c r="G171" s="2">
        <v>20</v>
      </c>
      <c r="H171" s="154" t="s">
        <v>363</v>
      </c>
      <c r="I171" s="155">
        <v>1</v>
      </c>
      <c r="J171" s="2">
        <f t="shared" si="6"/>
        <v>166.66666666666669</v>
      </c>
      <c r="K171" s="2">
        <f t="shared" si="7"/>
        <v>3.0455999999999999</v>
      </c>
      <c r="L171" s="154" t="s">
        <v>364</v>
      </c>
      <c r="M171" s="154" t="s">
        <v>365</v>
      </c>
      <c r="N171" s="2">
        <f t="shared" si="8"/>
        <v>3.0455999999999999</v>
      </c>
      <c r="O171" s="154" t="s">
        <v>365</v>
      </c>
      <c r="P171" s="80">
        <v>3</v>
      </c>
      <c r="Q171" s="156" t="s">
        <v>365</v>
      </c>
    </row>
    <row r="172" spans="1:17" x14ac:dyDescent="0.25">
      <c r="A172" s="97"/>
      <c r="B172" s="2" t="str">
        <f>RAB!B193</f>
        <v>2. Pekerjaan pas. Keramik 30x30</v>
      </c>
      <c r="C172" s="2">
        <v>0.12</v>
      </c>
      <c r="D172" s="80" t="s">
        <v>363</v>
      </c>
      <c r="E172" s="2">
        <f>RAB!C193</f>
        <v>27</v>
      </c>
      <c r="F172" s="2" t="str">
        <f>RAB!D193</f>
        <v>m2</v>
      </c>
      <c r="G172" s="2">
        <v>3</v>
      </c>
      <c r="H172" s="154" t="s">
        <v>363</v>
      </c>
      <c r="I172" s="155">
        <v>1</v>
      </c>
      <c r="J172" s="2">
        <f t="shared" si="6"/>
        <v>25</v>
      </c>
      <c r="K172" s="2">
        <f t="shared" si="7"/>
        <v>1.08</v>
      </c>
      <c r="L172" s="154" t="s">
        <v>364</v>
      </c>
      <c r="M172" s="154" t="s">
        <v>365</v>
      </c>
      <c r="N172" s="2">
        <f t="shared" si="8"/>
        <v>1.08</v>
      </c>
      <c r="O172" s="154" t="s">
        <v>365</v>
      </c>
      <c r="P172" s="80">
        <v>1</v>
      </c>
      <c r="Q172" s="156" t="s">
        <v>365</v>
      </c>
    </row>
    <row r="173" spans="1:17" x14ac:dyDescent="0.25">
      <c r="A173" s="97">
        <f>RAB!A194</f>
        <v>2</v>
      </c>
      <c r="B173" s="2" t="str">
        <f>RAB!B194</f>
        <v>LANTAI 2</v>
      </c>
      <c r="C173" s="2"/>
      <c r="D173" s="80"/>
      <c r="E173" s="2"/>
      <c r="F173" s="2"/>
      <c r="G173" s="2"/>
      <c r="H173" s="154"/>
      <c r="I173" s="155"/>
      <c r="J173" s="2"/>
      <c r="K173" s="2"/>
      <c r="L173" s="154"/>
      <c r="M173" s="154"/>
      <c r="N173" s="2"/>
      <c r="O173" s="154"/>
      <c r="P173" s="80"/>
      <c r="Q173" s="156"/>
    </row>
    <row r="174" spans="1:17" x14ac:dyDescent="0.25">
      <c r="A174" s="97"/>
      <c r="B174" s="2" t="str">
        <f>RAB!B195</f>
        <v>1. Pekerjaan pas. Keramik 40x40</v>
      </c>
      <c r="C174" s="2">
        <v>0.5</v>
      </c>
      <c r="D174" s="80" t="s">
        <v>363</v>
      </c>
      <c r="E174" s="2">
        <f>RAB!C195</f>
        <v>507.6</v>
      </c>
      <c r="F174" s="2" t="str">
        <f>RAB!D195</f>
        <v>m2</v>
      </c>
      <c r="G174" s="2">
        <v>20</v>
      </c>
      <c r="H174" s="154" t="s">
        <v>363</v>
      </c>
      <c r="I174" s="155">
        <v>1</v>
      </c>
      <c r="J174" s="2">
        <f t="shared" si="6"/>
        <v>40</v>
      </c>
      <c r="K174" s="2">
        <f t="shared" si="7"/>
        <v>12.690000000000001</v>
      </c>
      <c r="L174" s="154" t="s">
        <v>364</v>
      </c>
      <c r="M174" s="154" t="s">
        <v>365</v>
      </c>
      <c r="N174" s="2">
        <f t="shared" si="8"/>
        <v>12.690000000000001</v>
      </c>
      <c r="O174" s="154" t="s">
        <v>365</v>
      </c>
      <c r="P174" s="80">
        <v>3</v>
      </c>
      <c r="Q174" s="156" t="s">
        <v>365</v>
      </c>
    </row>
    <row r="175" spans="1:17" x14ac:dyDescent="0.25">
      <c r="A175" s="97"/>
      <c r="B175" s="2" t="str">
        <f>RAB!B196</f>
        <v>2. Pekerjaan pas. Keramik 30x30</v>
      </c>
      <c r="C175" s="2">
        <v>0.5</v>
      </c>
      <c r="D175" s="80" t="s">
        <v>363</v>
      </c>
      <c r="E175" s="2">
        <f>RAB!C196</f>
        <v>27</v>
      </c>
      <c r="F175" s="2" t="str">
        <f>RAB!D196</f>
        <v>m2</v>
      </c>
      <c r="G175" s="2">
        <v>3</v>
      </c>
      <c r="H175" s="154" t="s">
        <v>363</v>
      </c>
      <c r="I175" s="155">
        <v>1</v>
      </c>
      <c r="J175" s="2">
        <f t="shared" si="6"/>
        <v>6</v>
      </c>
      <c r="K175" s="2">
        <f t="shared" si="7"/>
        <v>4.5</v>
      </c>
      <c r="L175" s="154" t="s">
        <v>364</v>
      </c>
      <c r="M175" s="154" t="s">
        <v>365</v>
      </c>
      <c r="N175" s="2">
        <f t="shared" si="8"/>
        <v>4.5</v>
      </c>
      <c r="O175" s="154" t="s">
        <v>365</v>
      </c>
      <c r="P175" s="80">
        <v>1</v>
      </c>
      <c r="Q175" s="156" t="s">
        <v>365</v>
      </c>
    </row>
    <row r="176" spans="1:17" x14ac:dyDescent="0.25">
      <c r="A176" s="97">
        <f>RAB!A197</f>
        <v>3</v>
      </c>
      <c r="B176" s="2" t="str">
        <f>RAB!B197</f>
        <v>LANTAI 3</v>
      </c>
      <c r="C176" s="2"/>
      <c r="D176" s="80"/>
      <c r="E176" s="2"/>
      <c r="F176" s="2"/>
      <c r="G176" s="2"/>
      <c r="H176" s="154"/>
      <c r="I176" s="155"/>
      <c r="J176" s="2"/>
      <c r="K176" s="2"/>
      <c r="L176" s="154"/>
      <c r="M176" s="154"/>
      <c r="N176" s="2"/>
      <c r="O176" s="154"/>
      <c r="P176" s="80"/>
      <c r="Q176" s="156"/>
    </row>
    <row r="177" spans="1:17" x14ac:dyDescent="0.25">
      <c r="A177" s="97"/>
      <c r="B177" s="2" t="str">
        <f>RAB!B198</f>
        <v>1. Pekerjaan pas. Keramik 40x40</v>
      </c>
      <c r="C177" s="2">
        <v>0.5</v>
      </c>
      <c r="D177" s="80" t="s">
        <v>363</v>
      </c>
      <c r="E177" s="2">
        <f>RAB!C198</f>
        <v>507.6</v>
      </c>
      <c r="F177" s="2" t="str">
        <f>RAB!D198</f>
        <v>m2</v>
      </c>
      <c r="G177" s="2">
        <v>20</v>
      </c>
      <c r="H177" s="154" t="s">
        <v>363</v>
      </c>
      <c r="I177" s="155">
        <v>1</v>
      </c>
      <c r="J177" s="2">
        <f t="shared" si="6"/>
        <v>40</v>
      </c>
      <c r="K177" s="2">
        <f t="shared" si="7"/>
        <v>12.690000000000001</v>
      </c>
      <c r="L177" s="154" t="s">
        <v>364</v>
      </c>
      <c r="M177" s="154" t="s">
        <v>365</v>
      </c>
      <c r="N177" s="2">
        <f t="shared" si="8"/>
        <v>12.690000000000001</v>
      </c>
      <c r="O177" s="154" t="s">
        <v>365</v>
      </c>
      <c r="P177" s="80">
        <v>3</v>
      </c>
      <c r="Q177" s="156" t="s">
        <v>365</v>
      </c>
    </row>
    <row r="178" spans="1:17" x14ac:dyDescent="0.25">
      <c r="A178" s="97"/>
      <c r="B178" s="2" t="str">
        <f>RAB!B199</f>
        <v>2. Pekerjaan pas. Keramik 30x30</v>
      </c>
      <c r="C178" s="2">
        <v>0.5</v>
      </c>
      <c r="D178" s="80" t="s">
        <v>363</v>
      </c>
      <c r="E178" s="2">
        <f>RAB!C199</f>
        <v>27</v>
      </c>
      <c r="F178" s="2" t="str">
        <f>RAB!D199</f>
        <v>m2</v>
      </c>
      <c r="G178" s="2">
        <v>3</v>
      </c>
      <c r="H178" s="154" t="s">
        <v>363</v>
      </c>
      <c r="I178" s="155">
        <v>1</v>
      </c>
      <c r="J178" s="2">
        <f t="shared" si="6"/>
        <v>6</v>
      </c>
      <c r="K178" s="2">
        <f t="shared" si="7"/>
        <v>4.5</v>
      </c>
      <c r="L178" s="154" t="s">
        <v>364</v>
      </c>
      <c r="M178" s="154" t="s">
        <v>365</v>
      </c>
      <c r="N178" s="2">
        <f t="shared" si="8"/>
        <v>4.5</v>
      </c>
      <c r="O178" s="154" t="s">
        <v>365</v>
      </c>
      <c r="P178" s="80">
        <v>1</v>
      </c>
      <c r="Q178" s="156" t="s">
        <v>365</v>
      </c>
    </row>
    <row r="179" spans="1:17" x14ac:dyDescent="0.25">
      <c r="A179" s="97">
        <f>RAB!A200</f>
        <v>4</v>
      </c>
      <c r="B179" s="2" t="str">
        <f>RAB!B200</f>
        <v>LANTAI 4</v>
      </c>
      <c r="C179" s="2"/>
      <c r="D179" s="80"/>
      <c r="E179" s="2"/>
      <c r="F179" s="2"/>
      <c r="G179" s="2"/>
      <c r="H179" s="154"/>
      <c r="I179" s="155"/>
      <c r="J179" s="2"/>
      <c r="K179" s="2"/>
      <c r="L179" s="154"/>
      <c r="M179" s="154"/>
      <c r="N179" s="2"/>
      <c r="O179" s="154"/>
      <c r="P179" s="80"/>
      <c r="Q179" s="156"/>
    </row>
    <row r="180" spans="1:17" x14ac:dyDescent="0.25">
      <c r="A180" s="97"/>
      <c r="B180" s="2" t="str">
        <f>RAB!B201</f>
        <v>1. Pekerjaan pas. Keramik 40x40</v>
      </c>
      <c r="C180" s="2">
        <v>0.5</v>
      </c>
      <c r="D180" s="80" t="s">
        <v>363</v>
      </c>
      <c r="E180" s="2">
        <f>RAB!C201</f>
        <v>507.6</v>
      </c>
      <c r="F180" s="2" t="str">
        <f>RAB!D201</f>
        <v>m2</v>
      </c>
      <c r="G180" s="2">
        <v>20</v>
      </c>
      <c r="H180" s="154" t="s">
        <v>363</v>
      </c>
      <c r="I180" s="155">
        <v>1</v>
      </c>
      <c r="J180" s="2">
        <f t="shared" si="6"/>
        <v>40</v>
      </c>
      <c r="K180" s="2">
        <f t="shared" si="7"/>
        <v>12.690000000000001</v>
      </c>
      <c r="L180" s="154" t="s">
        <v>364</v>
      </c>
      <c r="M180" s="154" t="s">
        <v>365</v>
      </c>
      <c r="N180" s="2">
        <f t="shared" si="8"/>
        <v>12.690000000000001</v>
      </c>
      <c r="O180" s="154" t="s">
        <v>365</v>
      </c>
      <c r="P180" s="80">
        <v>3</v>
      </c>
      <c r="Q180" s="156" t="s">
        <v>365</v>
      </c>
    </row>
    <row r="181" spans="1:17" x14ac:dyDescent="0.25">
      <c r="A181" s="97"/>
      <c r="B181" s="2" t="str">
        <f>RAB!B202</f>
        <v>2. Pekerjaan pas. Keramik 30x30</v>
      </c>
      <c r="C181" s="2">
        <v>0.5</v>
      </c>
      <c r="D181" s="80" t="s">
        <v>363</v>
      </c>
      <c r="E181" s="2">
        <f>RAB!C202</f>
        <v>27</v>
      </c>
      <c r="F181" s="2" t="str">
        <f>RAB!D202</f>
        <v>m2</v>
      </c>
      <c r="G181" s="2">
        <v>3</v>
      </c>
      <c r="H181" s="154" t="s">
        <v>363</v>
      </c>
      <c r="I181" s="155">
        <v>1</v>
      </c>
      <c r="J181" s="2">
        <f t="shared" si="6"/>
        <v>6</v>
      </c>
      <c r="K181" s="2">
        <f t="shared" si="7"/>
        <v>4.5</v>
      </c>
      <c r="L181" s="154" t="s">
        <v>364</v>
      </c>
      <c r="M181" s="154" t="s">
        <v>365</v>
      </c>
      <c r="N181" s="2">
        <f t="shared" si="8"/>
        <v>4.5</v>
      </c>
      <c r="O181" s="154" t="s">
        <v>365</v>
      </c>
      <c r="P181" s="80">
        <v>1</v>
      </c>
      <c r="Q181" s="156" t="s">
        <v>365</v>
      </c>
    </row>
    <row r="182" spans="1:17" x14ac:dyDescent="0.25">
      <c r="A182" s="97">
        <f>RAB!A203</f>
        <v>5</v>
      </c>
      <c r="B182" s="2" t="str">
        <f>RAB!B203</f>
        <v>LANTAI 5</v>
      </c>
      <c r="C182" s="2"/>
      <c r="D182" s="80"/>
      <c r="E182" s="2"/>
      <c r="F182" s="2"/>
      <c r="G182" s="2"/>
      <c r="H182" s="154"/>
      <c r="I182" s="155"/>
      <c r="J182" s="2"/>
      <c r="K182" s="2"/>
      <c r="L182" s="154"/>
      <c r="M182" s="154"/>
      <c r="N182" s="2"/>
      <c r="O182" s="154"/>
      <c r="P182" s="80"/>
      <c r="Q182" s="156"/>
    </row>
    <row r="183" spans="1:17" x14ac:dyDescent="0.25">
      <c r="A183" s="97"/>
      <c r="B183" s="2" t="str">
        <f>RAB!B204</f>
        <v>1. Pekerjaan pas. Keramik 40x40</v>
      </c>
      <c r="C183" s="2">
        <v>0.5</v>
      </c>
      <c r="D183" s="80" t="s">
        <v>363</v>
      </c>
      <c r="E183" s="2">
        <f>RAB!C204</f>
        <v>507.6</v>
      </c>
      <c r="F183" s="2" t="str">
        <f>RAB!D204</f>
        <v>m2</v>
      </c>
      <c r="G183" s="2">
        <v>20</v>
      </c>
      <c r="H183" s="154" t="s">
        <v>363</v>
      </c>
      <c r="I183" s="155">
        <v>1</v>
      </c>
      <c r="J183" s="2">
        <f t="shared" si="6"/>
        <v>40</v>
      </c>
      <c r="K183" s="2">
        <f t="shared" si="7"/>
        <v>12.690000000000001</v>
      </c>
      <c r="L183" s="154" t="s">
        <v>364</v>
      </c>
      <c r="M183" s="154" t="s">
        <v>365</v>
      </c>
      <c r="N183" s="2">
        <f t="shared" si="8"/>
        <v>12.690000000000001</v>
      </c>
      <c r="O183" s="154" t="s">
        <v>365</v>
      </c>
      <c r="P183" s="80">
        <v>3</v>
      </c>
      <c r="Q183" s="156" t="s">
        <v>365</v>
      </c>
    </row>
    <row r="184" spans="1:17" x14ac:dyDescent="0.25">
      <c r="A184" s="97"/>
      <c r="B184" s="2" t="str">
        <f>RAB!B205</f>
        <v>2. Pekerjaan pas. Keramik 30x30</v>
      </c>
      <c r="C184" s="2">
        <v>0.5</v>
      </c>
      <c r="D184" s="80" t="s">
        <v>363</v>
      </c>
      <c r="E184" s="2">
        <f>RAB!C205</f>
        <v>27</v>
      </c>
      <c r="F184" s="2" t="str">
        <f>RAB!D205</f>
        <v>m2</v>
      </c>
      <c r="G184" s="2">
        <v>3</v>
      </c>
      <c r="H184" s="154" t="s">
        <v>363</v>
      </c>
      <c r="I184" s="155">
        <v>1</v>
      </c>
      <c r="J184" s="2">
        <f t="shared" si="6"/>
        <v>6</v>
      </c>
      <c r="K184" s="2">
        <f t="shared" si="7"/>
        <v>4.5</v>
      </c>
      <c r="L184" s="154" t="s">
        <v>364</v>
      </c>
      <c r="M184" s="154" t="s">
        <v>365</v>
      </c>
      <c r="N184" s="2">
        <f t="shared" si="8"/>
        <v>4.5</v>
      </c>
      <c r="O184" s="154" t="s">
        <v>365</v>
      </c>
      <c r="P184" s="80">
        <v>1</v>
      </c>
      <c r="Q184" s="156" t="s">
        <v>365</v>
      </c>
    </row>
    <row r="185" spans="1:17" x14ac:dyDescent="0.25">
      <c r="A185" s="97">
        <f>RAB!A206</f>
        <v>6</v>
      </c>
      <c r="B185" s="2" t="str">
        <f>RAB!B206</f>
        <v>LANTAI 6</v>
      </c>
      <c r="C185" s="2"/>
      <c r="D185" s="80"/>
      <c r="E185" s="2"/>
      <c r="F185" s="2"/>
      <c r="G185" s="2"/>
      <c r="H185" s="154"/>
      <c r="I185" s="155"/>
      <c r="J185" s="2"/>
      <c r="K185" s="2"/>
      <c r="L185" s="154"/>
      <c r="M185" s="154"/>
      <c r="N185" s="2"/>
      <c r="O185" s="154"/>
      <c r="P185" s="80"/>
      <c r="Q185" s="156"/>
    </row>
    <row r="186" spans="1:17" x14ac:dyDescent="0.25">
      <c r="A186" s="97"/>
      <c r="B186" s="2" t="str">
        <f>RAB!B207</f>
        <v>1. Pekerjaan pas. Keramik 40x40</v>
      </c>
      <c r="C186" s="2">
        <v>0.5</v>
      </c>
      <c r="D186" s="80" t="s">
        <v>363</v>
      </c>
      <c r="E186" s="2">
        <f>RAB!C207</f>
        <v>507.6</v>
      </c>
      <c r="F186" s="2" t="str">
        <f>RAB!D207</f>
        <v>m2</v>
      </c>
      <c r="G186" s="2">
        <v>20</v>
      </c>
      <c r="H186" s="154" t="s">
        <v>363</v>
      </c>
      <c r="I186" s="155">
        <v>1</v>
      </c>
      <c r="J186" s="2">
        <f t="shared" si="6"/>
        <v>40</v>
      </c>
      <c r="K186" s="2">
        <f t="shared" si="7"/>
        <v>12.690000000000001</v>
      </c>
      <c r="L186" s="154" t="s">
        <v>364</v>
      </c>
      <c r="M186" s="154" t="s">
        <v>365</v>
      </c>
      <c r="N186" s="2">
        <f t="shared" si="8"/>
        <v>12.690000000000001</v>
      </c>
      <c r="O186" s="154" t="s">
        <v>365</v>
      </c>
      <c r="P186" s="80">
        <v>3</v>
      </c>
      <c r="Q186" s="156" t="s">
        <v>365</v>
      </c>
    </row>
    <row r="187" spans="1:17" x14ac:dyDescent="0.25">
      <c r="A187" s="97"/>
      <c r="B187" s="2" t="str">
        <f>RAB!B208</f>
        <v>2. Pekerjaan pas. Keramik 30x30</v>
      </c>
      <c r="C187" s="2">
        <v>0.5</v>
      </c>
      <c r="D187" s="80" t="s">
        <v>363</v>
      </c>
      <c r="E187" s="2">
        <f>RAB!C208</f>
        <v>27</v>
      </c>
      <c r="F187" s="2" t="str">
        <f>RAB!D208</f>
        <v>m2</v>
      </c>
      <c r="G187" s="2">
        <v>3</v>
      </c>
      <c r="H187" s="154" t="s">
        <v>363</v>
      </c>
      <c r="I187" s="155">
        <v>1</v>
      </c>
      <c r="J187" s="2">
        <f t="shared" si="6"/>
        <v>6</v>
      </c>
      <c r="K187" s="2">
        <f t="shared" si="7"/>
        <v>4.5</v>
      </c>
      <c r="L187" s="154" t="s">
        <v>364</v>
      </c>
      <c r="M187" s="154" t="s">
        <v>365</v>
      </c>
      <c r="N187" s="2">
        <f t="shared" si="8"/>
        <v>4.5</v>
      </c>
      <c r="O187" s="154" t="s">
        <v>365</v>
      </c>
      <c r="P187" s="80">
        <v>1</v>
      </c>
      <c r="Q187" s="156" t="s">
        <v>365</v>
      </c>
    </row>
    <row r="188" spans="1:17" x14ac:dyDescent="0.25">
      <c r="A188" s="97">
        <f>RAB!A209</f>
        <v>7</v>
      </c>
      <c r="B188" s="2" t="str">
        <f>RAB!B209</f>
        <v>LANTAI 7</v>
      </c>
      <c r="C188" s="2"/>
      <c r="D188" s="80"/>
      <c r="E188" s="2"/>
      <c r="F188" s="2"/>
      <c r="G188" s="2"/>
      <c r="H188" s="154"/>
      <c r="I188" s="155"/>
      <c r="J188" s="2"/>
      <c r="K188" s="2"/>
      <c r="L188" s="154"/>
      <c r="M188" s="154"/>
      <c r="N188" s="2"/>
      <c r="O188" s="154"/>
      <c r="P188" s="80"/>
      <c r="Q188" s="156"/>
    </row>
    <row r="189" spans="1:17" x14ac:dyDescent="0.25">
      <c r="A189" s="97"/>
      <c r="B189" s="2" t="str">
        <f>RAB!B210</f>
        <v>1. Pekerjaan pas. Keramik 40x40</v>
      </c>
      <c r="C189" s="2">
        <v>0.5</v>
      </c>
      <c r="D189" s="80" t="s">
        <v>363</v>
      </c>
      <c r="E189" s="2">
        <f>RAB!C210</f>
        <v>507.6</v>
      </c>
      <c r="F189" s="2" t="str">
        <f>RAB!D210</f>
        <v>m2</v>
      </c>
      <c r="G189" s="2">
        <v>20</v>
      </c>
      <c r="H189" s="154" t="s">
        <v>363</v>
      </c>
      <c r="I189" s="155">
        <v>1</v>
      </c>
      <c r="J189" s="2">
        <f t="shared" si="6"/>
        <v>40</v>
      </c>
      <c r="K189" s="2">
        <f t="shared" si="7"/>
        <v>12.690000000000001</v>
      </c>
      <c r="L189" s="154" t="s">
        <v>364</v>
      </c>
      <c r="M189" s="154" t="s">
        <v>365</v>
      </c>
      <c r="N189" s="2">
        <f t="shared" si="8"/>
        <v>12.690000000000001</v>
      </c>
      <c r="O189" s="154" t="s">
        <v>365</v>
      </c>
      <c r="P189" s="80">
        <v>3</v>
      </c>
      <c r="Q189" s="156" t="s">
        <v>365</v>
      </c>
    </row>
    <row r="190" spans="1:17" x14ac:dyDescent="0.25">
      <c r="A190" s="97"/>
      <c r="B190" s="2" t="str">
        <f>RAB!B211</f>
        <v>2. Pekerjaan pas. Keramik 30x30</v>
      </c>
      <c r="C190" s="2">
        <v>0.5</v>
      </c>
      <c r="D190" s="80" t="s">
        <v>363</v>
      </c>
      <c r="E190" s="2">
        <f>RAB!C211</f>
        <v>27</v>
      </c>
      <c r="F190" s="2" t="str">
        <f>RAB!D211</f>
        <v>m2</v>
      </c>
      <c r="G190" s="2">
        <v>3</v>
      </c>
      <c r="H190" s="154" t="s">
        <v>363</v>
      </c>
      <c r="I190" s="155">
        <v>1</v>
      </c>
      <c r="J190" s="2">
        <f t="shared" si="6"/>
        <v>6</v>
      </c>
      <c r="K190" s="2">
        <f t="shared" si="7"/>
        <v>4.5</v>
      </c>
      <c r="L190" s="154" t="s">
        <v>364</v>
      </c>
      <c r="M190" s="154" t="s">
        <v>365</v>
      </c>
      <c r="N190" s="2">
        <f t="shared" si="8"/>
        <v>4.5</v>
      </c>
      <c r="O190" s="154" t="s">
        <v>365</v>
      </c>
      <c r="P190" s="80">
        <v>1</v>
      </c>
      <c r="Q190" s="156" t="s">
        <v>365</v>
      </c>
    </row>
    <row r="191" spans="1:17" x14ac:dyDescent="0.25">
      <c r="A191" s="97"/>
      <c r="B191" s="2"/>
      <c r="C191" s="2"/>
      <c r="D191" s="80"/>
      <c r="E191" s="2"/>
      <c r="F191" s="2"/>
      <c r="G191" s="2"/>
      <c r="H191" s="154"/>
      <c r="I191" s="155"/>
      <c r="J191" s="2"/>
      <c r="K191" s="2"/>
      <c r="L191" s="154"/>
      <c r="M191" s="154"/>
      <c r="N191" s="2"/>
      <c r="O191" s="154"/>
      <c r="P191" s="80"/>
      <c r="Q191" s="156"/>
    </row>
    <row r="192" spans="1:17" ht="15.75" x14ac:dyDescent="0.25">
      <c r="A192" s="167" t="str">
        <f>RAB!A218</f>
        <v>IX</v>
      </c>
      <c r="B192" s="363" t="str">
        <f>RAB!B218</f>
        <v>PEKERJAAN SANITASI</v>
      </c>
      <c r="C192" s="364"/>
      <c r="D192" s="364"/>
      <c r="E192" s="364"/>
      <c r="F192" s="364"/>
      <c r="G192" s="364"/>
      <c r="H192" s="364"/>
      <c r="I192" s="364"/>
      <c r="J192" s="364"/>
      <c r="K192" s="364"/>
      <c r="L192" s="364"/>
      <c r="M192" s="364"/>
      <c r="N192" s="364"/>
      <c r="O192" s="364"/>
      <c r="P192" s="364"/>
      <c r="Q192" s="365"/>
    </row>
    <row r="193" spans="1:17" x14ac:dyDescent="0.25">
      <c r="A193" s="97">
        <f>RAB!A219</f>
        <v>1</v>
      </c>
      <c r="B193" s="2" t="str">
        <f>RAB!B219</f>
        <v>LANTAI 1</v>
      </c>
      <c r="C193" s="2"/>
      <c r="D193" s="80"/>
      <c r="E193" s="2"/>
      <c r="F193" s="2"/>
      <c r="G193" s="2"/>
      <c r="H193" s="154"/>
      <c r="I193" s="155"/>
      <c r="J193" s="2"/>
      <c r="K193" s="2"/>
      <c r="L193" s="154"/>
      <c r="M193" s="154"/>
      <c r="N193" s="2"/>
      <c r="O193" s="154"/>
      <c r="P193" s="80"/>
      <c r="Q193" s="156"/>
    </row>
    <row r="194" spans="1:17" x14ac:dyDescent="0.25">
      <c r="A194" s="97"/>
      <c r="B194" s="2" t="str">
        <f>RAB!B220</f>
        <v>1. Pekerjaan Pas. Kloset duduk</v>
      </c>
      <c r="C194" s="2">
        <f>'Analisa Harga Satuan'!B647</f>
        <v>0.5</v>
      </c>
      <c r="D194" s="80" t="s">
        <v>363</v>
      </c>
      <c r="E194" s="2">
        <f>RAB!C220</f>
        <v>3</v>
      </c>
      <c r="F194" s="2" t="str">
        <f>RAB!D220</f>
        <v>bh</v>
      </c>
      <c r="G194" s="2">
        <v>3</v>
      </c>
      <c r="H194" s="154" t="s">
        <v>363</v>
      </c>
      <c r="I194" s="155">
        <v>1</v>
      </c>
      <c r="J194" s="2">
        <f t="shared" si="6"/>
        <v>6</v>
      </c>
      <c r="K194" s="2">
        <f t="shared" si="7"/>
        <v>0.5</v>
      </c>
      <c r="L194" s="154" t="s">
        <v>364</v>
      </c>
      <c r="M194" s="154" t="s">
        <v>365</v>
      </c>
      <c r="N194" s="2">
        <f t="shared" si="8"/>
        <v>0.5</v>
      </c>
      <c r="O194" s="154" t="s">
        <v>365</v>
      </c>
      <c r="P194" s="80">
        <v>1</v>
      </c>
      <c r="Q194" s="156" t="s">
        <v>365</v>
      </c>
    </row>
    <row r="195" spans="1:17" x14ac:dyDescent="0.25">
      <c r="A195" s="97"/>
      <c r="B195" s="2" t="str">
        <f>RAB!B221</f>
        <v>2. Pekerjaan Pas. Wastafel</v>
      </c>
      <c r="C195" s="2">
        <f>'Analisa Harga Satuan'!B684</f>
        <v>0.5</v>
      </c>
      <c r="D195" s="80" t="s">
        <v>363</v>
      </c>
      <c r="E195" s="2">
        <v>3</v>
      </c>
      <c r="F195" s="2" t="str">
        <f>RAB!D221</f>
        <v>bh</v>
      </c>
      <c r="G195" s="2">
        <v>3</v>
      </c>
      <c r="H195" s="154" t="s">
        <v>363</v>
      </c>
      <c r="I195" s="155">
        <v>1</v>
      </c>
      <c r="J195" s="2">
        <f t="shared" si="6"/>
        <v>6</v>
      </c>
      <c r="K195" s="2">
        <f t="shared" si="7"/>
        <v>0.5</v>
      </c>
      <c r="L195" s="154" t="s">
        <v>364</v>
      </c>
      <c r="M195" s="154" t="s">
        <v>365</v>
      </c>
      <c r="N195" s="2">
        <f t="shared" si="8"/>
        <v>0.5</v>
      </c>
      <c r="O195" s="154" t="s">
        <v>365</v>
      </c>
      <c r="P195" s="80">
        <v>1</v>
      </c>
      <c r="Q195" s="156" t="s">
        <v>365</v>
      </c>
    </row>
    <row r="196" spans="1:17" x14ac:dyDescent="0.25">
      <c r="A196" s="97"/>
      <c r="B196" s="2" t="str">
        <f>RAB!B222</f>
        <v>3. Pekerjaan pas. Pipa PVC type AW Ø1/2"</v>
      </c>
      <c r="C196" s="2">
        <f>'Analisa Harga Satuan'!B666</f>
        <v>0.5</v>
      </c>
      <c r="D196" s="80" t="s">
        <v>363</v>
      </c>
      <c r="E196" s="2">
        <f>RAB!C222</f>
        <v>38.6</v>
      </c>
      <c r="F196" s="2" t="str">
        <f>RAB!D222</f>
        <v>m</v>
      </c>
      <c r="G196" s="2">
        <v>5</v>
      </c>
      <c r="H196" s="154" t="s">
        <v>363</v>
      </c>
      <c r="I196" s="155">
        <v>1</v>
      </c>
      <c r="J196" s="2">
        <f t="shared" si="6"/>
        <v>10</v>
      </c>
      <c r="K196" s="2">
        <f t="shared" si="7"/>
        <v>3.8600000000000003</v>
      </c>
      <c r="L196" s="154" t="s">
        <v>364</v>
      </c>
      <c r="M196" s="154" t="s">
        <v>365</v>
      </c>
      <c r="N196" s="2">
        <f t="shared" si="8"/>
        <v>3.8600000000000003</v>
      </c>
      <c r="O196" s="154" t="s">
        <v>365</v>
      </c>
      <c r="P196" s="80">
        <v>4</v>
      </c>
      <c r="Q196" s="156" t="s">
        <v>365</v>
      </c>
    </row>
    <row r="197" spans="1:17" x14ac:dyDescent="0.25">
      <c r="A197" s="97"/>
      <c r="B197" s="2" t="str">
        <f>RAB!B223</f>
        <v>4. Pekerjaan Pas. Pipa PVC type AW Ø3/4"</v>
      </c>
      <c r="C197" s="2">
        <v>0.5</v>
      </c>
      <c r="D197" s="80" t="s">
        <v>363</v>
      </c>
      <c r="E197" s="2">
        <f>RAB!C223</f>
        <v>24.8</v>
      </c>
      <c r="F197" s="2" t="str">
        <f>RAB!D223</f>
        <v>m</v>
      </c>
      <c r="G197" s="2">
        <v>5</v>
      </c>
      <c r="H197" s="154" t="s">
        <v>363</v>
      </c>
      <c r="I197" s="155">
        <v>1</v>
      </c>
      <c r="J197" s="2">
        <f t="shared" si="6"/>
        <v>10</v>
      </c>
      <c r="K197" s="2">
        <f t="shared" si="7"/>
        <v>2.48</v>
      </c>
      <c r="L197" s="154" t="s">
        <v>364</v>
      </c>
      <c r="M197" s="154" t="s">
        <v>365</v>
      </c>
      <c r="N197" s="2">
        <f t="shared" si="8"/>
        <v>2.48</v>
      </c>
      <c r="O197" s="154" t="s">
        <v>365</v>
      </c>
      <c r="P197" s="80">
        <v>3</v>
      </c>
      <c r="Q197" s="156" t="s">
        <v>365</v>
      </c>
    </row>
    <row r="198" spans="1:17" x14ac:dyDescent="0.25">
      <c r="A198" s="97"/>
      <c r="B198" s="2" t="str">
        <f>RAB!B224</f>
        <v>5. Pekerjaan pas. Pipa PVC type AW Ø1 1/2"</v>
      </c>
      <c r="C198" s="2">
        <v>0.5</v>
      </c>
      <c r="D198" s="80" t="s">
        <v>363</v>
      </c>
      <c r="E198" s="2">
        <f>RAB!C224</f>
        <v>5</v>
      </c>
      <c r="F198" s="2" t="str">
        <f>RAB!D224</f>
        <v>m</v>
      </c>
      <c r="G198" s="2">
        <v>5</v>
      </c>
      <c r="H198" s="154" t="s">
        <v>363</v>
      </c>
      <c r="I198" s="155">
        <v>1</v>
      </c>
      <c r="J198" s="2">
        <f t="shared" si="6"/>
        <v>10</v>
      </c>
      <c r="K198" s="2">
        <f t="shared" si="7"/>
        <v>0.5</v>
      </c>
      <c r="L198" s="154" t="s">
        <v>364</v>
      </c>
      <c r="M198" s="154" t="s">
        <v>365</v>
      </c>
      <c r="N198" s="2">
        <f t="shared" si="8"/>
        <v>0.5</v>
      </c>
      <c r="O198" s="154" t="s">
        <v>365</v>
      </c>
      <c r="P198" s="80">
        <v>1</v>
      </c>
      <c r="Q198" s="156" t="s">
        <v>365</v>
      </c>
    </row>
    <row r="199" spans="1:17" x14ac:dyDescent="0.25">
      <c r="A199" s="97"/>
      <c r="B199" s="2" t="str">
        <f>RAB!B225</f>
        <v>6. Pekerjaan Pas. Pipa PVC type AW Ø4"</v>
      </c>
      <c r="C199" s="2">
        <v>0.5</v>
      </c>
      <c r="D199" s="80" t="s">
        <v>363</v>
      </c>
      <c r="E199" s="2">
        <f>RAB!C225</f>
        <v>12</v>
      </c>
      <c r="F199" s="2" t="str">
        <f>RAB!D225</f>
        <v>m</v>
      </c>
      <c r="G199" s="2">
        <v>5</v>
      </c>
      <c r="H199" s="154" t="s">
        <v>363</v>
      </c>
      <c r="I199" s="155">
        <v>1</v>
      </c>
      <c r="J199" s="2">
        <f t="shared" ref="J199:J262" si="9">(G199/C199)*I199</f>
        <v>10</v>
      </c>
      <c r="K199" s="2">
        <f t="shared" ref="K199:K262" si="10">E199/J199</f>
        <v>1.2</v>
      </c>
      <c r="L199" s="154" t="s">
        <v>364</v>
      </c>
      <c r="M199" s="154" t="s">
        <v>365</v>
      </c>
      <c r="N199" s="2">
        <f t="shared" ref="N199:N262" si="11">K199</f>
        <v>1.2</v>
      </c>
      <c r="O199" s="154" t="s">
        <v>365</v>
      </c>
      <c r="P199" s="80">
        <v>2</v>
      </c>
      <c r="Q199" s="156" t="s">
        <v>365</v>
      </c>
    </row>
    <row r="200" spans="1:17" x14ac:dyDescent="0.25">
      <c r="A200" s="97"/>
      <c r="B200" s="2" t="str">
        <f>RAB!B226</f>
        <v>7. Pekerjaan Pas. Kran Ø1/2"</v>
      </c>
      <c r="C200" s="2">
        <f>'Analisa Harga Satuan'!B767</f>
        <v>5.0000000000000001E-3</v>
      </c>
      <c r="D200" s="80" t="s">
        <v>363</v>
      </c>
      <c r="E200" s="2">
        <f>RAB!C226</f>
        <v>5</v>
      </c>
      <c r="F200" s="2" t="str">
        <f>RAB!D226</f>
        <v>bh</v>
      </c>
      <c r="G200" s="2">
        <v>1</v>
      </c>
      <c r="H200" s="154" t="s">
        <v>363</v>
      </c>
      <c r="I200" s="155">
        <v>1</v>
      </c>
      <c r="J200" s="2">
        <f t="shared" si="9"/>
        <v>200</v>
      </c>
      <c r="K200" s="2">
        <f t="shared" si="10"/>
        <v>2.5000000000000001E-2</v>
      </c>
      <c r="L200" s="154" t="s">
        <v>364</v>
      </c>
      <c r="M200" s="154" t="s">
        <v>365</v>
      </c>
      <c r="N200" s="2">
        <f t="shared" si="11"/>
        <v>2.5000000000000001E-2</v>
      </c>
      <c r="O200" s="154" t="s">
        <v>365</v>
      </c>
      <c r="P200" s="80">
        <v>1</v>
      </c>
      <c r="Q200" s="156" t="s">
        <v>365</v>
      </c>
    </row>
    <row r="201" spans="1:17" x14ac:dyDescent="0.25">
      <c r="A201" s="97"/>
      <c r="B201" s="2" t="str">
        <f>RAB!B227</f>
        <v>8. Pekerjaan Pas. Floor Drain</v>
      </c>
      <c r="C201" s="2">
        <f>'Analisa Harga Satuan'!B802</f>
        <v>0.1</v>
      </c>
      <c r="D201" s="80" t="s">
        <v>363</v>
      </c>
      <c r="E201" s="2">
        <f>RAB!C227</f>
        <v>4</v>
      </c>
      <c r="F201" s="2" t="str">
        <f>RAB!D227</f>
        <v>bh</v>
      </c>
      <c r="G201" s="2">
        <v>1</v>
      </c>
      <c r="H201" s="154" t="s">
        <v>363</v>
      </c>
      <c r="I201" s="155">
        <v>1</v>
      </c>
      <c r="J201" s="2">
        <f t="shared" si="9"/>
        <v>10</v>
      </c>
      <c r="K201" s="2">
        <f t="shared" si="10"/>
        <v>0.4</v>
      </c>
      <c r="L201" s="154" t="s">
        <v>364</v>
      </c>
      <c r="M201" s="154" t="s">
        <v>365</v>
      </c>
      <c r="N201" s="2">
        <f t="shared" si="11"/>
        <v>0.4</v>
      </c>
      <c r="O201" s="154" t="s">
        <v>365</v>
      </c>
      <c r="P201" s="80">
        <v>1</v>
      </c>
      <c r="Q201" s="156" t="s">
        <v>365</v>
      </c>
    </row>
    <row r="202" spans="1:17" x14ac:dyDescent="0.25">
      <c r="A202" s="97"/>
      <c r="B202" s="2" t="str">
        <f>RAB!B228</f>
        <v>9. Pkerjaan Pas. SepticTank 1,5x2x1 M + Resapan</v>
      </c>
      <c r="C202" s="2">
        <f>'Analisa Harga Satuan'!B786</f>
        <v>7.0000000000000007E-2</v>
      </c>
      <c r="D202" s="80" t="s">
        <v>363</v>
      </c>
      <c r="E202" s="2">
        <v>6</v>
      </c>
      <c r="F202" s="2" t="s">
        <v>20</v>
      </c>
      <c r="G202" s="2">
        <v>3</v>
      </c>
      <c r="H202" s="154" t="s">
        <v>363</v>
      </c>
      <c r="I202" s="155">
        <v>1</v>
      </c>
      <c r="J202" s="2">
        <f t="shared" si="9"/>
        <v>42.857142857142854</v>
      </c>
      <c r="K202" s="2">
        <f t="shared" si="10"/>
        <v>0.14000000000000001</v>
      </c>
      <c r="L202" s="154" t="s">
        <v>364</v>
      </c>
      <c r="M202" s="154" t="s">
        <v>365</v>
      </c>
      <c r="N202" s="2">
        <f t="shared" si="11"/>
        <v>0.14000000000000001</v>
      </c>
      <c r="O202" s="154" t="s">
        <v>365</v>
      </c>
      <c r="P202" s="80">
        <v>1</v>
      </c>
      <c r="Q202" s="156" t="s">
        <v>365</v>
      </c>
    </row>
    <row r="203" spans="1:17" x14ac:dyDescent="0.25">
      <c r="A203" s="97"/>
      <c r="B203" s="2" t="str">
        <f>RAB!B229</f>
        <v>10. Pekerjaan pas. Urinoir</v>
      </c>
      <c r="C203" s="2">
        <f>C197</f>
        <v>0.5</v>
      </c>
      <c r="D203" s="80" t="s">
        <v>363</v>
      </c>
      <c r="E203" s="2">
        <f>RAB!C229</f>
        <v>4</v>
      </c>
      <c r="F203" s="2" t="str">
        <f>RAB!D229</f>
        <v>bh</v>
      </c>
      <c r="G203" s="2">
        <v>3</v>
      </c>
      <c r="H203" s="154" t="s">
        <v>363</v>
      </c>
      <c r="I203" s="155">
        <v>1</v>
      </c>
      <c r="J203" s="2">
        <f t="shared" si="9"/>
        <v>6</v>
      </c>
      <c r="K203" s="2">
        <f t="shared" si="10"/>
        <v>0.66666666666666663</v>
      </c>
      <c r="L203" s="154" t="s">
        <v>364</v>
      </c>
      <c r="M203" s="154" t="s">
        <v>365</v>
      </c>
      <c r="N203" s="2">
        <f t="shared" si="11"/>
        <v>0.66666666666666663</v>
      </c>
      <c r="O203" s="154" t="s">
        <v>365</v>
      </c>
      <c r="P203" s="80">
        <v>1</v>
      </c>
      <c r="Q203" s="156" t="s">
        <v>365</v>
      </c>
    </row>
    <row r="204" spans="1:17" x14ac:dyDescent="0.25">
      <c r="A204" s="97">
        <f>RAB!A230</f>
        <v>2</v>
      </c>
      <c r="B204" s="2" t="str">
        <f>RAB!B230</f>
        <v>LANTAI 2</v>
      </c>
      <c r="C204" s="2"/>
      <c r="D204" s="80"/>
      <c r="E204" s="2"/>
      <c r="F204" s="2"/>
      <c r="G204" s="2"/>
      <c r="H204" s="154"/>
      <c r="I204" s="155"/>
      <c r="J204" s="2"/>
      <c r="K204" s="2"/>
      <c r="L204" s="154"/>
      <c r="M204" s="154"/>
      <c r="N204" s="2"/>
      <c r="O204" s="154"/>
      <c r="P204" s="80"/>
      <c r="Q204" s="156"/>
    </row>
    <row r="205" spans="1:17" x14ac:dyDescent="0.25">
      <c r="A205" s="97"/>
      <c r="B205" s="2" t="str">
        <f>RAB!B231</f>
        <v>1. Pekerjaan Pas. Kloset duduk</v>
      </c>
      <c r="C205" s="2">
        <v>0.5</v>
      </c>
      <c r="D205" s="80" t="s">
        <v>363</v>
      </c>
      <c r="E205" s="2">
        <f>RAB!C231</f>
        <v>3</v>
      </c>
      <c r="F205" s="2" t="str">
        <f>RAB!D231</f>
        <v>bh</v>
      </c>
      <c r="G205" s="2">
        <v>3</v>
      </c>
      <c r="H205" s="154" t="s">
        <v>363</v>
      </c>
      <c r="I205" s="155">
        <v>1</v>
      </c>
      <c r="J205" s="2">
        <f t="shared" si="9"/>
        <v>6</v>
      </c>
      <c r="K205" s="2">
        <f t="shared" si="10"/>
        <v>0.5</v>
      </c>
      <c r="L205" s="154" t="s">
        <v>364</v>
      </c>
      <c r="M205" s="154" t="s">
        <v>365</v>
      </c>
      <c r="N205" s="2">
        <f t="shared" si="11"/>
        <v>0.5</v>
      </c>
      <c r="O205" s="154" t="s">
        <v>365</v>
      </c>
      <c r="P205" s="80">
        <v>1</v>
      </c>
      <c r="Q205" s="156" t="s">
        <v>365</v>
      </c>
    </row>
    <row r="206" spans="1:17" x14ac:dyDescent="0.25">
      <c r="A206" s="97"/>
      <c r="B206" s="2" t="str">
        <f>RAB!B232</f>
        <v>2. Pekerjaan Pas. Wastafel</v>
      </c>
      <c r="C206" s="2">
        <v>0.5</v>
      </c>
      <c r="D206" s="80" t="s">
        <v>363</v>
      </c>
      <c r="E206" s="2">
        <f>RAB!C232</f>
        <v>2</v>
      </c>
      <c r="F206" s="2" t="str">
        <f>RAB!D232</f>
        <v>bh</v>
      </c>
      <c r="G206" s="2">
        <v>3</v>
      </c>
      <c r="H206" s="154" t="s">
        <v>363</v>
      </c>
      <c r="I206" s="155">
        <v>1</v>
      </c>
      <c r="J206" s="2">
        <f t="shared" si="9"/>
        <v>6</v>
      </c>
      <c r="K206" s="2">
        <f t="shared" si="10"/>
        <v>0.33333333333333331</v>
      </c>
      <c r="L206" s="154" t="s">
        <v>364</v>
      </c>
      <c r="M206" s="154" t="s">
        <v>365</v>
      </c>
      <c r="N206" s="2">
        <f t="shared" si="11"/>
        <v>0.33333333333333331</v>
      </c>
      <c r="O206" s="154" t="s">
        <v>365</v>
      </c>
      <c r="P206" s="80">
        <v>1</v>
      </c>
      <c r="Q206" s="156" t="s">
        <v>365</v>
      </c>
    </row>
    <row r="207" spans="1:17" x14ac:dyDescent="0.25">
      <c r="A207" s="97"/>
      <c r="B207" s="2" t="str">
        <f>RAB!B233</f>
        <v>3. Pekerjaan pas. Pipa PVC type AW Ø1/2"</v>
      </c>
      <c r="C207" s="2">
        <v>0.5</v>
      </c>
      <c r="D207" s="80" t="s">
        <v>363</v>
      </c>
      <c r="E207" s="2">
        <f>RAB!C233</f>
        <v>38.6</v>
      </c>
      <c r="F207" s="2" t="str">
        <f>RAB!D233</f>
        <v>m</v>
      </c>
      <c r="G207" s="2">
        <v>5</v>
      </c>
      <c r="H207" s="154" t="s">
        <v>363</v>
      </c>
      <c r="I207" s="155">
        <v>1</v>
      </c>
      <c r="J207" s="2">
        <f t="shared" si="9"/>
        <v>10</v>
      </c>
      <c r="K207" s="2">
        <f t="shared" si="10"/>
        <v>3.8600000000000003</v>
      </c>
      <c r="L207" s="154" t="s">
        <v>364</v>
      </c>
      <c r="M207" s="154" t="s">
        <v>365</v>
      </c>
      <c r="N207" s="2">
        <f t="shared" si="11"/>
        <v>3.8600000000000003</v>
      </c>
      <c r="O207" s="154" t="s">
        <v>365</v>
      </c>
      <c r="P207" s="80">
        <v>4</v>
      </c>
      <c r="Q207" s="156" t="s">
        <v>365</v>
      </c>
    </row>
    <row r="208" spans="1:17" x14ac:dyDescent="0.25">
      <c r="A208" s="97"/>
      <c r="B208" s="2" t="str">
        <f>RAB!B234</f>
        <v>4. Pekerjaan Pas. Pipa PVC type AW Ø3/4"</v>
      </c>
      <c r="C208" s="2">
        <v>0.5</v>
      </c>
      <c r="D208" s="80" t="s">
        <v>363</v>
      </c>
      <c r="E208" s="2">
        <f>RAB!C234</f>
        <v>24.8</v>
      </c>
      <c r="F208" s="2" t="str">
        <f>RAB!D234</f>
        <v>m</v>
      </c>
      <c r="G208" s="2">
        <v>5</v>
      </c>
      <c r="H208" s="154" t="s">
        <v>363</v>
      </c>
      <c r="I208" s="155">
        <v>1</v>
      </c>
      <c r="J208" s="2">
        <f t="shared" si="9"/>
        <v>10</v>
      </c>
      <c r="K208" s="2">
        <f t="shared" si="10"/>
        <v>2.48</v>
      </c>
      <c r="L208" s="154" t="s">
        <v>364</v>
      </c>
      <c r="M208" s="154" t="s">
        <v>365</v>
      </c>
      <c r="N208" s="2">
        <f t="shared" si="11"/>
        <v>2.48</v>
      </c>
      <c r="O208" s="154" t="s">
        <v>365</v>
      </c>
      <c r="P208" s="80">
        <v>3</v>
      </c>
      <c r="Q208" s="156" t="s">
        <v>365</v>
      </c>
    </row>
    <row r="209" spans="1:17" x14ac:dyDescent="0.25">
      <c r="A209" s="97"/>
      <c r="B209" s="2" t="str">
        <f>RAB!B235</f>
        <v>5. Pekerjaan pas. Pipa PVC type AW Ø1 1/2"</v>
      </c>
      <c r="C209" s="2">
        <v>0.5</v>
      </c>
      <c r="D209" s="80" t="s">
        <v>363</v>
      </c>
      <c r="E209" s="2">
        <f>RAB!C235</f>
        <v>5</v>
      </c>
      <c r="F209" s="2" t="str">
        <f>RAB!D235</f>
        <v>m</v>
      </c>
      <c r="G209" s="2">
        <v>5</v>
      </c>
      <c r="H209" s="154" t="s">
        <v>363</v>
      </c>
      <c r="I209" s="155">
        <v>1</v>
      </c>
      <c r="J209" s="2">
        <f t="shared" si="9"/>
        <v>10</v>
      </c>
      <c r="K209" s="2">
        <f t="shared" si="10"/>
        <v>0.5</v>
      </c>
      <c r="L209" s="154" t="s">
        <v>364</v>
      </c>
      <c r="M209" s="154" t="s">
        <v>365</v>
      </c>
      <c r="N209" s="2">
        <f t="shared" si="11"/>
        <v>0.5</v>
      </c>
      <c r="O209" s="154" t="s">
        <v>365</v>
      </c>
      <c r="P209" s="80">
        <v>1</v>
      </c>
      <c r="Q209" s="156" t="s">
        <v>365</v>
      </c>
    </row>
    <row r="210" spans="1:17" x14ac:dyDescent="0.25">
      <c r="A210" s="97"/>
      <c r="B210" s="2" t="str">
        <f>RAB!B236</f>
        <v>6. Pekerjaan Pas. Pipa PVC type AW Ø4"</v>
      </c>
      <c r="C210" s="2">
        <v>0.5</v>
      </c>
      <c r="D210" s="80" t="s">
        <v>363</v>
      </c>
      <c r="E210" s="2">
        <f>RAB!C236</f>
        <v>12</v>
      </c>
      <c r="F210" s="2" t="str">
        <f>RAB!D236</f>
        <v>m</v>
      </c>
      <c r="G210" s="2">
        <v>5</v>
      </c>
      <c r="H210" s="154" t="s">
        <v>363</v>
      </c>
      <c r="I210" s="155">
        <v>1</v>
      </c>
      <c r="J210" s="2">
        <f t="shared" si="9"/>
        <v>10</v>
      </c>
      <c r="K210" s="2">
        <f t="shared" si="10"/>
        <v>1.2</v>
      </c>
      <c r="L210" s="154" t="s">
        <v>364</v>
      </c>
      <c r="M210" s="154" t="s">
        <v>365</v>
      </c>
      <c r="N210" s="2">
        <f t="shared" si="11"/>
        <v>1.2</v>
      </c>
      <c r="O210" s="154" t="s">
        <v>365</v>
      </c>
      <c r="P210" s="80">
        <v>2</v>
      </c>
      <c r="Q210" s="156" t="s">
        <v>365</v>
      </c>
    </row>
    <row r="211" spans="1:17" x14ac:dyDescent="0.25">
      <c r="A211" s="97"/>
      <c r="B211" s="2" t="str">
        <f>RAB!B237</f>
        <v>7. Pekerjaan Pas. Kran Ø1/2"</v>
      </c>
      <c r="C211" s="2">
        <v>5.0000000000000001E-3</v>
      </c>
      <c r="D211" s="80" t="s">
        <v>363</v>
      </c>
      <c r="E211" s="2">
        <f>RAB!C237</f>
        <v>5</v>
      </c>
      <c r="F211" s="2" t="str">
        <f>RAB!D237</f>
        <v>bh</v>
      </c>
      <c r="G211" s="2">
        <v>1</v>
      </c>
      <c r="H211" s="154" t="s">
        <v>363</v>
      </c>
      <c r="I211" s="155">
        <v>1</v>
      </c>
      <c r="J211" s="2">
        <f t="shared" si="9"/>
        <v>200</v>
      </c>
      <c r="K211" s="2">
        <f t="shared" si="10"/>
        <v>2.5000000000000001E-2</v>
      </c>
      <c r="L211" s="154" t="s">
        <v>364</v>
      </c>
      <c r="M211" s="154" t="s">
        <v>365</v>
      </c>
      <c r="N211" s="2">
        <f t="shared" si="11"/>
        <v>2.5000000000000001E-2</v>
      </c>
      <c r="O211" s="154" t="s">
        <v>365</v>
      </c>
      <c r="P211" s="80">
        <v>1</v>
      </c>
      <c r="Q211" s="156" t="s">
        <v>365</v>
      </c>
    </row>
    <row r="212" spans="1:17" x14ac:dyDescent="0.25">
      <c r="A212" s="97"/>
      <c r="B212" s="2" t="str">
        <f>RAB!B238</f>
        <v>8. Pekerjaan Pas. Floor Drain</v>
      </c>
      <c r="C212" s="2">
        <v>0.1</v>
      </c>
      <c r="D212" s="80" t="s">
        <v>363</v>
      </c>
      <c r="E212" s="2">
        <f>RAB!C238</f>
        <v>4</v>
      </c>
      <c r="F212" s="2" t="str">
        <f>RAB!D238</f>
        <v>bh</v>
      </c>
      <c r="G212" s="2">
        <v>1</v>
      </c>
      <c r="H212" s="154" t="s">
        <v>363</v>
      </c>
      <c r="I212" s="155">
        <v>1</v>
      </c>
      <c r="J212" s="2">
        <f t="shared" si="9"/>
        <v>10</v>
      </c>
      <c r="K212" s="2">
        <f t="shared" si="10"/>
        <v>0.4</v>
      </c>
      <c r="L212" s="154" t="s">
        <v>364</v>
      </c>
      <c r="M212" s="154" t="s">
        <v>365</v>
      </c>
      <c r="N212" s="2">
        <f t="shared" si="11"/>
        <v>0.4</v>
      </c>
      <c r="O212" s="154" t="s">
        <v>365</v>
      </c>
      <c r="P212" s="80">
        <v>1</v>
      </c>
      <c r="Q212" s="156" t="s">
        <v>365</v>
      </c>
    </row>
    <row r="213" spans="1:17" x14ac:dyDescent="0.25">
      <c r="A213" s="97"/>
      <c r="B213" s="2" t="str">
        <f>RAB!B239</f>
        <v>9. Pkerjaan Pas. SepticTank 1,5x2x1 M + Resapan</v>
      </c>
      <c r="C213" s="2">
        <v>7.0000000000000007E-2</v>
      </c>
      <c r="D213" s="80" t="s">
        <v>363</v>
      </c>
      <c r="E213" s="2">
        <f>RAB!C239</f>
        <v>2</v>
      </c>
      <c r="F213" s="2" t="str">
        <f>RAB!D239</f>
        <v>bh</v>
      </c>
      <c r="G213" s="2">
        <v>3</v>
      </c>
      <c r="H213" s="154" t="s">
        <v>363</v>
      </c>
      <c r="I213" s="155">
        <v>1</v>
      </c>
      <c r="J213" s="2">
        <f t="shared" si="9"/>
        <v>42.857142857142854</v>
      </c>
      <c r="K213" s="2">
        <f t="shared" si="10"/>
        <v>4.6666666666666669E-2</v>
      </c>
      <c r="L213" s="154" t="s">
        <v>364</v>
      </c>
      <c r="M213" s="154" t="s">
        <v>365</v>
      </c>
      <c r="N213" s="2">
        <f t="shared" si="11"/>
        <v>4.6666666666666669E-2</v>
      </c>
      <c r="O213" s="154" t="s">
        <v>365</v>
      </c>
      <c r="P213" s="80">
        <v>1</v>
      </c>
      <c r="Q213" s="156" t="s">
        <v>365</v>
      </c>
    </row>
    <row r="214" spans="1:17" x14ac:dyDescent="0.25">
      <c r="A214" s="97"/>
      <c r="B214" s="2" t="str">
        <f>RAB!B240</f>
        <v>10. Pekerjaan pas. Urinoir</v>
      </c>
      <c r="C214" s="2">
        <v>0.5</v>
      </c>
      <c r="D214" s="80" t="s">
        <v>363</v>
      </c>
      <c r="E214" s="2">
        <f>RAB!C240</f>
        <v>4</v>
      </c>
      <c r="F214" s="2" t="str">
        <f>RAB!D240</f>
        <v>bh</v>
      </c>
      <c r="G214" s="2">
        <v>3</v>
      </c>
      <c r="H214" s="154" t="s">
        <v>363</v>
      </c>
      <c r="I214" s="155">
        <v>1</v>
      </c>
      <c r="J214" s="2">
        <f t="shared" si="9"/>
        <v>6</v>
      </c>
      <c r="K214" s="2">
        <f t="shared" si="10"/>
        <v>0.66666666666666663</v>
      </c>
      <c r="L214" s="154" t="s">
        <v>364</v>
      </c>
      <c r="M214" s="154" t="s">
        <v>365</v>
      </c>
      <c r="N214" s="2">
        <f t="shared" si="11"/>
        <v>0.66666666666666663</v>
      </c>
      <c r="O214" s="154" t="s">
        <v>365</v>
      </c>
      <c r="P214" s="80">
        <v>1</v>
      </c>
      <c r="Q214" s="156" t="s">
        <v>365</v>
      </c>
    </row>
    <row r="215" spans="1:17" x14ac:dyDescent="0.25">
      <c r="A215" s="97">
        <f>RAB!A241</f>
        <v>3</v>
      </c>
      <c r="B215" s="2" t="str">
        <f>RAB!B241</f>
        <v>LANTAI 3</v>
      </c>
      <c r="C215" s="2"/>
      <c r="D215" s="80"/>
      <c r="E215" s="2"/>
      <c r="F215" s="2"/>
      <c r="G215" s="2"/>
      <c r="H215" s="154"/>
      <c r="I215" s="155"/>
      <c r="J215" s="2"/>
      <c r="K215" s="2"/>
      <c r="L215" s="154"/>
      <c r="M215" s="154"/>
      <c r="N215" s="2"/>
      <c r="O215" s="154"/>
      <c r="P215" s="80"/>
      <c r="Q215" s="156"/>
    </row>
    <row r="216" spans="1:17" x14ac:dyDescent="0.25">
      <c r="A216" s="97"/>
      <c r="B216" s="2" t="str">
        <f>RAB!B242</f>
        <v>1. Pekerjaan Pas. Kloset duduk</v>
      </c>
      <c r="C216" s="2">
        <v>0.5</v>
      </c>
      <c r="D216" s="80" t="s">
        <v>363</v>
      </c>
      <c r="E216" s="2">
        <f>RAB!C242</f>
        <v>3</v>
      </c>
      <c r="F216" s="2" t="str">
        <f>RAB!D242</f>
        <v>bh</v>
      </c>
      <c r="G216" s="2">
        <v>3</v>
      </c>
      <c r="H216" s="154" t="s">
        <v>363</v>
      </c>
      <c r="I216" s="155">
        <v>1</v>
      </c>
      <c r="J216" s="2">
        <f t="shared" si="9"/>
        <v>6</v>
      </c>
      <c r="K216" s="2">
        <f t="shared" si="10"/>
        <v>0.5</v>
      </c>
      <c r="L216" s="154" t="s">
        <v>364</v>
      </c>
      <c r="M216" s="154" t="s">
        <v>365</v>
      </c>
      <c r="N216" s="2">
        <f t="shared" si="11"/>
        <v>0.5</v>
      </c>
      <c r="O216" s="154" t="s">
        <v>365</v>
      </c>
      <c r="P216" s="80">
        <v>1</v>
      </c>
      <c r="Q216" s="156" t="s">
        <v>365</v>
      </c>
    </row>
    <row r="217" spans="1:17" x14ac:dyDescent="0.25">
      <c r="A217" s="97"/>
      <c r="B217" s="2" t="str">
        <f>RAB!B243</f>
        <v>2. Pekerjaan Pas. Wastafel</v>
      </c>
      <c r="C217" s="2">
        <v>0.5</v>
      </c>
      <c r="D217" s="80" t="s">
        <v>363</v>
      </c>
      <c r="E217" s="2">
        <f>RAB!C243</f>
        <v>2</v>
      </c>
      <c r="F217" s="2" t="str">
        <f>RAB!D243</f>
        <v>bh</v>
      </c>
      <c r="G217" s="2">
        <v>3</v>
      </c>
      <c r="H217" s="154" t="s">
        <v>363</v>
      </c>
      <c r="I217" s="155">
        <v>1</v>
      </c>
      <c r="J217" s="2">
        <f t="shared" si="9"/>
        <v>6</v>
      </c>
      <c r="K217" s="2">
        <f t="shared" si="10"/>
        <v>0.33333333333333331</v>
      </c>
      <c r="L217" s="154" t="s">
        <v>364</v>
      </c>
      <c r="M217" s="154" t="s">
        <v>365</v>
      </c>
      <c r="N217" s="2">
        <f t="shared" si="11"/>
        <v>0.33333333333333331</v>
      </c>
      <c r="O217" s="154" t="s">
        <v>365</v>
      </c>
      <c r="P217" s="80">
        <v>1</v>
      </c>
      <c r="Q217" s="156" t="s">
        <v>365</v>
      </c>
    </row>
    <row r="218" spans="1:17" x14ac:dyDescent="0.25">
      <c r="A218" s="97"/>
      <c r="B218" s="2" t="str">
        <f>RAB!B244</f>
        <v>3. Pekerjaan pas. Pipa PVC type AW Ø1/2"</v>
      </c>
      <c r="C218" s="2">
        <v>0.5</v>
      </c>
      <c r="D218" s="80" t="s">
        <v>363</v>
      </c>
      <c r="E218" s="2">
        <f>RAB!C244</f>
        <v>38.6</v>
      </c>
      <c r="F218" s="2" t="str">
        <f>RAB!D244</f>
        <v>m</v>
      </c>
      <c r="G218" s="2">
        <v>5</v>
      </c>
      <c r="H218" s="154" t="s">
        <v>363</v>
      </c>
      <c r="I218" s="155">
        <v>1</v>
      </c>
      <c r="J218" s="2">
        <f t="shared" si="9"/>
        <v>10</v>
      </c>
      <c r="K218" s="2">
        <f t="shared" si="10"/>
        <v>3.8600000000000003</v>
      </c>
      <c r="L218" s="154" t="s">
        <v>364</v>
      </c>
      <c r="M218" s="154" t="s">
        <v>365</v>
      </c>
      <c r="N218" s="2">
        <f t="shared" si="11"/>
        <v>3.8600000000000003</v>
      </c>
      <c r="O218" s="154" t="s">
        <v>365</v>
      </c>
      <c r="P218" s="80">
        <v>4</v>
      </c>
      <c r="Q218" s="156" t="s">
        <v>365</v>
      </c>
    </row>
    <row r="219" spans="1:17" x14ac:dyDescent="0.25">
      <c r="A219" s="97"/>
      <c r="B219" s="2" t="str">
        <f>RAB!B245</f>
        <v>4. Pekerjaan Pas. Pipa PVC type AW Ø3/4"</v>
      </c>
      <c r="C219" s="2">
        <v>0.5</v>
      </c>
      <c r="D219" s="80" t="s">
        <v>363</v>
      </c>
      <c r="E219" s="2">
        <f>RAB!C245</f>
        <v>24.8</v>
      </c>
      <c r="F219" s="2" t="str">
        <f>RAB!D245</f>
        <v>m</v>
      </c>
      <c r="G219" s="2">
        <v>5</v>
      </c>
      <c r="H219" s="154" t="s">
        <v>363</v>
      </c>
      <c r="I219" s="155">
        <v>1</v>
      </c>
      <c r="J219" s="2">
        <f t="shared" si="9"/>
        <v>10</v>
      </c>
      <c r="K219" s="2">
        <f t="shared" si="10"/>
        <v>2.48</v>
      </c>
      <c r="L219" s="154" t="s">
        <v>364</v>
      </c>
      <c r="M219" s="154" t="s">
        <v>365</v>
      </c>
      <c r="N219" s="2">
        <f t="shared" si="11"/>
        <v>2.48</v>
      </c>
      <c r="O219" s="154" t="s">
        <v>365</v>
      </c>
      <c r="P219" s="80">
        <v>3</v>
      </c>
      <c r="Q219" s="156" t="s">
        <v>365</v>
      </c>
    </row>
    <row r="220" spans="1:17" x14ac:dyDescent="0.25">
      <c r="A220" s="97"/>
      <c r="B220" s="2" t="str">
        <f>RAB!B246</f>
        <v>5. Pekerjaan pas. Pipa PVC type AW Ø1 1/2"</v>
      </c>
      <c r="C220" s="2">
        <v>0.5</v>
      </c>
      <c r="D220" s="80" t="s">
        <v>363</v>
      </c>
      <c r="E220" s="2">
        <f>RAB!C246</f>
        <v>5</v>
      </c>
      <c r="F220" s="2" t="str">
        <f>RAB!D246</f>
        <v>m</v>
      </c>
      <c r="G220" s="2">
        <v>5</v>
      </c>
      <c r="H220" s="154" t="s">
        <v>363</v>
      </c>
      <c r="I220" s="155">
        <v>1</v>
      </c>
      <c r="J220" s="2">
        <f t="shared" si="9"/>
        <v>10</v>
      </c>
      <c r="K220" s="2">
        <f t="shared" si="10"/>
        <v>0.5</v>
      </c>
      <c r="L220" s="154" t="s">
        <v>364</v>
      </c>
      <c r="M220" s="154" t="s">
        <v>365</v>
      </c>
      <c r="N220" s="2">
        <f t="shared" si="11"/>
        <v>0.5</v>
      </c>
      <c r="O220" s="154" t="s">
        <v>365</v>
      </c>
      <c r="P220" s="80">
        <v>1</v>
      </c>
      <c r="Q220" s="156" t="s">
        <v>365</v>
      </c>
    </row>
    <row r="221" spans="1:17" x14ac:dyDescent="0.25">
      <c r="A221" s="97"/>
      <c r="B221" s="2" t="str">
        <f>RAB!B247</f>
        <v>6. Pekerjaan Pas. Pipa PVC type AW Ø4"</v>
      </c>
      <c r="C221" s="2">
        <v>0.5</v>
      </c>
      <c r="D221" s="80" t="s">
        <v>363</v>
      </c>
      <c r="E221" s="2">
        <f>RAB!C247</f>
        <v>12</v>
      </c>
      <c r="F221" s="2" t="str">
        <f>RAB!D247</f>
        <v>m</v>
      </c>
      <c r="G221" s="2">
        <v>5</v>
      </c>
      <c r="H221" s="154" t="s">
        <v>363</v>
      </c>
      <c r="I221" s="155">
        <v>1</v>
      </c>
      <c r="J221" s="2">
        <f t="shared" si="9"/>
        <v>10</v>
      </c>
      <c r="K221" s="2">
        <f t="shared" si="10"/>
        <v>1.2</v>
      </c>
      <c r="L221" s="154" t="s">
        <v>364</v>
      </c>
      <c r="M221" s="154" t="s">
        <v>365</v>
      </c>
      <c r="N221" s="2">
        <f t="shared" si="11"/>
        <v>1.2</v>
      </c>
      <c r="O221" s="154" t="s">
        <v>365</v>
      </c>
      <c r="P221" s="80">
        <v>2</v>
      </c>
      <c r="Q221" s="156" t="s">
        <v>365</v>
      </c>
    </row>
    <row r="222" spans="1:17" x14ac:dyDescent="0.25">
      <c r="A222" s="97"/>
      <c r="B222" s="2" t="str">
        <f>RAB!B248</f>
        <v>7. Pekerjaan Pas. Kran Ø1/2"</v>
      </c>
      <c r="C222" s="2">
        <v>5.0000000000000001E-3</v>
      </c>
      <c r="D222" s="80" t="s">
        <v>363</v>
      </c>
      <c r="E222" s="2">
        <f>RAB!C248</f>
        <v>5</v>
      </c>
      <c r="F222" s="2" t="str">
        <f>RAB!D248</f>
        <v>bh</v>
      </c>
      <c r="G222" s="2">
        <v>1</v>
      </c>
      <c r="H222" s="154" t="s">
        <v>363</v>
      </c>
      <c r="I222" s="155">
        <v>1</v>
      </c>
      <c r="J222" s="2">
        <f t="shared" si="9"/>
        <v>200</v>
      </c>
      <c r="K222" s="2">
        <f t="shared" si="10"/>
        <v>2.5000000000000001E-2</v>
      </c>
      <c r="L222" s="154" t="s">
        <v>364</v>
      </c>
      <c r="M222" s="154" t="s">
        <v>365</v>
      </c>
      <c r="N222" s="2">
        <f t="shared" si="11"/>
        <v>2.5000000000000001E-2</v>
      </c>
      <c r="O222" s="154" t="s">
        <v>365</v>
      </c>
      <c r="P222" s="80">
        <v>1</v>
      </c>
      <c r="Q222" s="156" t="s">
        <v>365</v>
      </c>
    </row>
    <row r="223" spans="1:17" x14ac:dyDescent="0.25">
      <c r="A223" s="97"/>
      <c r="B223" s="2" t="str">
        <f>RAB!B249</f>
        <v>8. Pekerjaan Pas. Floor Drain</v>
      </c>
      <c r="C223" s="2">
        <v>0.1</v>
      </c>
      <c r="D223" s="80" t="s">
        <v>363</v>
      </c>
      <c r="E223" s="2">
        <f>RAB!C249</f>
        <v>4</v>
      </c>
      <c r="F223" s="2" t="str">
        <f>RAB!D249</f>
        <v>bh</v>
      </c>
      <c r="G223" s="2">
        <v>1</v>
      </c>
      <c r="H223" s="154" t="s">
        <v>363</v>
      </c>
      <c r="I223" s="155">
        <v>1</v>
      </c>
      <c r="J223" s="2">
        <f t="shared" si="9"/>
        <v>10</v>
      </c>
      <c r="K223" s="2">
        <f t="shared" si="10"/>
        <v>0.4</v>
      </c>
      <c r="L223" s="154" t="s">
        <v>364</v>
      </c>
      <c r="M223" s="154" t="s">
        <v>365</v>
      </c>
      <c r="N223" s="2">
        <f t="shared" si="11"/>
        <v>0.4</v>
      </c>
      <c r="O223" s="154" t="s">
        <v>365</v>
      </c>
      <c r="P223" s="80">
        <v>1</v>
      </c>
      <c r="Q223" s="156" t="s">
        <v>365</v>
      </c>
    </row>
    <row r="224" spans="1:17" x14ac:dyDescent="0.25">
      <c r="A224" s="97"/>
      <c r="B224" s="2" t="str">
        <f>RAB!B250</f>
        <v>9. Pkerjaan Pas. SepticTank 1,5x2x1 M + Resapan</v>
      </c>
      <c r="C224" s="2">
        <v>7.0000000000000007E-2</v>
      </c>
      <c r="D224" s="80" t="s">
        <v>363</v>
      </c>
      <c r="E224" s="2">
        <f>RAB!C250</f>
        <v>2</v>
      </c>
      <c r="F224" s="2" t="str">
        <f>RAB!D250</f>
        <v>bh</v>
      </c>
      <c r="G224" s="2">
        <v>3</v>
      </c>
      <c r="H224" s="154" t="s">
        <v>363</v>
      </c>
      <c r="I224" s="155">
        <v>1</v>
      </c>
      <c r="J224" s="2">
        <f t="shared" si="9"/>
        <v>42.857142857142854</v>
      </c>
      <c r="K224" s="2">
        <f t="shared" si="10"/>
        <v>4.6666666666666669E-2</v>
      </c>
      <c r="L224" s="154" t="s">
        <v>364</v>
      </c>
      <c r="M224" s="154" t="s">
        <v>365</v>
      </c>
      <c r="N224" s="2">
        <f t="shared" si="11"/>
        <v>4.6666666666666669E-2</v>
      </c>
      <c r="O224" s="154" t="s">
        <v>365</v>
      </c>
      <c r="P224" s="80">
        <v>1</v>
      </c>
      <c r="Q224" s="156" t="s">
        <v>365</v>
      </c>
    </row>
    <row r="225" spans="1:17" x14ac:dyDescent="0.25">
      <c r="A225" s="97"/>
      <c r="B225" s="2" t="str">
        <f>RAB!B251</f>
        <v>10. Pekerjaan pas. Urinoir</v>
      </c>
      <c r="C225" s="2">
        <v>0.5</v>
      </c>
      <c r="D225" s="80" t="s">
        <v>363</v>
      </c>
      <c r="E225" s="2">
        <f>RAB!C251</f>
        <v>4</v>
      </c>
      <c r="F225" s="2" t="str">
        <f>RAB!D251</f>
        <v>bh</v>
      </c>
      <c r="G225" s="2">
        <v>3</v>
      </c>
      <c r="H225" s="154" t="s">
        <v>363</v>
      </c>
      <c r="I225" s="155">
        <v>1</v>
      </c>
      <c r="J225" s="2">
        <f t="shared" si="9"/>
        <v>6</v>
      </c>
      <c r="K225" s="2">
        <f t="shared" si="10"/>
        <v>0.66666666666666663</v>
      </c>
      <c r="L225" s="154" t="s">
        <v>364</v>
      </c>
      <c r="M225" s="154" t="s">
        <v>365</v>
      </c>
      <c r="N225" s="2">
        <f t="shared" si="11"/>
        <v>0.66666666666666663</v>
      </c>
      <c r="O225" s="154" t="s">
        <v>365</v>
      </c>
      <c r="P225" s="80">
        <v>1</v>
      </c>
      <c r="Q225" s="156" t="s">
        <v>365</v>
      </c>
    </row>
    <row r="226" spans="1:17" x14ac:dyDescent="0.25">
      <c r="A226" s="97">
        <f>RAB!A252</f>
        <v>4</v>
      </c>
      <c r="B226" s="2" t="str">
        <f>RAB!B252</f>
        <v>LANTAI 4</v>
      </c>
      <c r="C226" s="2"/>
      <c r="D226" s="80"/>
      <c r="E226" s="2"/>
      <c r="F226" s="2"/>
      <c r="G226" s="2"/>
      <c r="H226" s="154"/>
      <c r="I226" s="155"/>
      <c r="J226" s="2"/>
      <c r="K226" s="2"/>
      <c r="L226" s="154"/>
      <c r="M226" s="154"/>
      <c r="N226" s="2"/>
      <c r="O226" s="154"/>
      <c r="P226" s="80"/>
      <c r="Q226" s="156"/>
    </row>
    <row r="227" spans="1:17" x14ac:dyDescent="0.25">
      <c r="A227" s="97"/>
      <c r="B227" s="2" t="str">
        <f>RAB!B253</f>
        <v>1. Pekerjaan Pas. Kloset duduk</v>
      </c>
      <c r="C227" s="2">
        <v>0.5</v>
      </c>
      <c r="D227" s="80" t="s">
        <v>363</v>
      </c>
      <c r="E227" s="2">
        <f>RAB!C253</f>
        <v>3</v>
      </c>
      <c r="F227" s="2" t="str">
        <f>RAB!D253</f>
        <v>bh</v>
      </c>
      <c r="G227" s="2">
        <v>3</v>
      </c>
      <c r="H227" s="154" t="s">
        <v>363</v>
      </c>
      <c r="I227" s="155">
        <v>1</v>
      </c>
      <c r="J227" s="2">
        <f t="shared" si="9"/>
        <v>6</v>
      </c>
      <c r="K227" s="2">
        <f t="shared" si="10"/>
        <v>0.5</v>
      </c>
      <c r="L227" s="154" t="s">
        <v>364</v>
      </c>
      <c r="M227" s="154" t="s">
        <v>365</v>
      </c>
      <c r="N227" s="2">
        <f t="shared" si="11"/>
        <v>0.5</v>
      </c>
      <c r="O227" s="154" t="s">
        <v>365</v>
      </c>
      <c r="P227" s="80">
        <v>1</v>
      </c>
      <c r="Q227" s="156" t="s">
        <v>365</v>
      </c>
    </row>
    <row r="228" spans="1:17" x14ac:dyDescent="0.25">
      <c r="A228" s="97"/>
      <c r="B228" s="2" t="str">
        <f>RAB!B254</f>
        <v>2. Pekerjaan Pas. Wastafel</v>
      </c>
      <c r="C228" s="2">
        <v>0.5</v>
      </c>
      <c r="D228" s="80" t="s">
        <v>363</v>
      </c>
      <c r="E228" s="2">
        <f>RAB!C254</f>
        <v>2</v>
      </c>
      <c r="F228" s="2" t="str">
        <f>RAB!D254</f>
        <v>bh</v>
      </c>
      <c r="G228" s="2">
        <v>3</v>
      </c>
      <c r="H228" s="154" t="s">
        <v>363</v>
      </c>
      <c r="I228" s="155">
        <v>1</v>
      </c>
      <c r="J228" s="2">
        <f t="shared" si="9"/>
        <v>6</v>
      </c>
      <c r="K228" s="2">
        <f t="shared" si="10"/>
        <v>0.33333333333333331</v>
      </c>
      <c r="L228" s="154" t="s">
        <v>364</v>
      </c>
      <c r="M228" s="154" t="s">
        <v>365</v>
      </c>
      <c r="N228" s="2">
        <f t="shared" si="11"/>
        <v>0.33333333333333331</v>
      </c>
      <c r="O228" s="154" t="s">
        <v>365</v>
      </c>
      <c r="P228" s="80">
        <v>1</v>
      </c>
      <c r="Q228" s="156" t="s">
        <v>365</v>
      </c>
    </row>
    <row r="229" spans="1:17" x14ac:dyDescent="0.25">
      <c r="A229" s="97"/>
      <c r="B229" s="2" t="str">
        <f>RAB!B255</f>
        <v>3. Pekerjaan pas. Pipa PVC type AW Ø1/2"</v>
      </c>
      <c r="C229" s="2">
        <v>0.5</v>
      </c>
      <c r="D229" s="80" t="s">
        <v>363</v>
      </c>
      <c r="E229" s="2">
        <f>RAB!C255</f>
        <v>38.6</v>
      </c>
      <c r="F229" s="2" t="str">
        <f>RAB!D255</f>
        <v>m</v>
      </c>
      <c r="G229" s="2">
        <v>5</v>
      </c>
      <c r="H229" s="154" t="s">
        <v>363</v>
      </c>
      <c r="I229" s="155">
        <v>1</v>
      </c>
      <c r="J229" s="2">
        <f t="shared" si="9"/>
        <v>10</v>
      </c>
      <c r="K229" s="2">
        <f t="shared" si="10"/>
        <v>3.8600000000000003</v>
      </c>
      <c r="L229" s="154" t="s">
        <v>364</v>
      </c>
      <c r="M229" s="154" t="s">
        <v>365</v>
      </c>
      <c r="N229" s="2">
        <f t="shared" si="11"/>
        <v>3.8600000000000003</v>
      </c>
      <c r="O229" s="154" t="s">
        <v>365</v>
      </c>
      <c r="P229" s="80">
        <v>4</v>
      </c>
      <c r="Q229" s="156" t="s">
        <v>365</v>
      </c>
    </row>
    <row r="230" spans="1:17" x14ac:dyDescent="0.25">
      <c r="A230" s="97"/>
      <c r="B230" s="2" t="str">
        <f>RAB!B256</f>
        <v>4. Pekerjaan Pas. Pipa PVC type AW Ø3/4"</v>
      </c>
      <c r="C230" s="2">
        <v>0.5</v>
      </c>
      <c r="D230" s="80" t="s">
        <v>363</v>
      </c>
      <c r="E230" s="2">
        <f>RAB!C256</f>
        <v>24.8</v>
      </c>
      <c r="F230" s="2" t="str">
        <f>RAB!D256</f>
        <v>m</v>
      </c>
      <c r="G230" s="2">
        <v>5</v>
      </c>
      <c r="H230" s="154" t="s">
        <v>363</v>
      </c>
      <c r="I230" s="155">
        <v>1</v>
      </c>
      <c r="J230" s="2">
        <f t="shared" si="9"/>
        <v>10</v>
      </c>
      <c r="K230" s="2">
        <f t="shared" si="10"/>
        <v>2.48</v>
      </c>
      <c r="L230" s="154" t="s">
        <v>364</v>
      </c>
      <c r="M230" s="154" t="s">
        <v>365</v>
      </c>
      <c r="N230" s="2">
        <f t="shared" si="11"/>
        <v>2.48</v>
      </c>
      <c r="O230" s="154" t="s">
        <v>365</v>
      </c>
      <c r="P230" s="80">
        <v>3</v>
      </c>
      <c r="Q230" s="156" t="s">
        <v>365</v>
      </c>
    </row>
    <row r="231" spans="1:17" x14ac:dyDescent="0.25">
      <c r="A231" s="97"/>
      <c r="B231" s="2" t="str">
        <f>RAB!B257</f>
        <v>5. Pekerjaan pas. Pipa PVC type AW Ø1 1/2"</v>
      </c>
      <c r="C231" s="2">
        <v>0.5</v>
      </c>
      <c r="D231" s="80" t="s">
        <v>363</v>
      </c>
      <c r="E231" s="2">
        <f>RAB!C257</f>
        <v>5</v>
      </c>
      <c r="F231" s="2" t="str">
        <f>RAB!D257</f>
        <v>m</v>
      </c>
      <c r="G231" s="2">
        <v>5</v>
      </c>
      <c r="H231" s="154" t="s">
        <v>363</v>
      </c>
      <c r="I231" s="155">
        <v>1</v>
      </c>
      <c r="J231" s="2">
        <f t="shared" si="9"/>
        <v>10</v>
      </c>
      <c r="K231" s="2">
        <f t="shared" si="10"/>
        <v>0.5</v>
      </c>
      <c r="L231" s="154" t="s">
        <v>364</v>
      </c>
      <c r="M231" s="154" t="s">
        <v>365</v>
      </c>
      <c r="N231" s="2">
        <f t="shared" si="11"/>
        <v>0.5</v>
      </c>
      <c r="O231" s="154" t="s">
        <v>365</v>
      </c>
      <c r="P231" s="80">
        <v>1</v>
      </c>
      <c r="Q231" s="156" t="s">
        <v>365</v>
      </c>
    </row>
    <row r="232" spans="1:17" x14ac:dyDescent="0.25">
      <c r="A232" s="97"/>
      <c r="B232" s="2" t="str">
        <f>RAB!B258</f>
        <v>6. Pekerjaan Pas. Pipa PVC type AW Ø4"</v>
      </c>
      <c r="C232" s="2">
        <v>0.5</v>
      </c>
      <c r="D232" s="80" t="s">
        <v>363</v>
      </c>
      <c r="E232" s="2">
        <f>RAB!C258</f>
        <v>12</v>
      </c>
      <c r="F232" s="2" t="str">
        <f>RAB!D258</f>
        <v>m</v>
      </c>
      <c r="G232" s="2">
        <v>5</v>
      </c>
      <c r="H232" s="154" t="s">
        <v>363</v>
      </c>
      <c r="I232" s="155">
        <v>1</v>
      </c>
      <c r="J232" s="2">
        <f t="shared" si="9"/>
        <v>10</v>
      </c>
      <c r="K232" s="2">
        <f t="shared" si="10"/>
        <v>1.2</v>
      </c>
      <c r="L232" s="154" t="s">
        <v>364</v>
      </c>
      <c r="M232" s="154" t="s">
        <v>365</v>
      </c>
      <c r="N232" s="2">
        <f t="shared" si="11"/>
        <v>1.2</v>
      </c>
      <c r="O232" s="154" t="s">
        <v>365</v>
      </c>
      <c r="P232" s="80">
        <v>2</v>
      </c>
      <c r="Q232" s="156" t="s">
        <v>365</v>
      </c>
    </row>
    <row r="233" spans="1:17" x14ac:dyDescent="0.25">
      <c r="A233" s="97"/>
      <c r="B233" s="2" t="str">
        <f>RAB!B259</f>
        <v>7. Pekerjaan Pas. Kran Ø1/2"</v>
      </c>
      <c r="C233" s="2">
        <v>5.0000000000000001E-3</v>
      </c>
      <c r="D233" s="80" t="s">
        <v>363</v>
      </c>
      <c r="E233" s="2">
        <f>RAB!C259</f>
        <v>5</v>
      </c>
      <c r="F233" s="2" t="str">
        <f>RAB!D259</f>
        <v>bh</v>
      </c>
      <c r="G233" s="2">
        <v>1</v>
      </c>
      <c r="H233" s="154" t="s">
        <v>363</v>
      </c>
      <c r="I233" s="155">
        <v>1</v>
      </c>
      <c r="J233" s="2">
        <f t="shared" si="9"/>
        <v>200</v>
      </c>
      <c r="K233" s="2">
        <f t="shared" si="10"/>
        <v>2.5000000000000001E-2</v>
      </c>
      <c r="L233" s="154" t="s">
        <v>364</v>
      </c>
      <c r="M233" s="154" t="s">
        <v>365</v>
      </c>
      <c r="N233" s="2">
        <f t="shared" si="11"/>
        <v>2.5000000000000001E-2</v>
      </c>
      <c r="O233" s="154" t="s">
        <v>365</v>
      </c>
      <c r="P233" s="80">
        <v>1</v>
      </c>
      <c r="Q233" s="156" t="s">
        <v>365</v>
      </c>
    </row>
    <row r="234" spans="1:17" x14ac:dyDescent="0.25">
      <c r="A234" s="97"/>
      <c r="B234" s="2" t="str">
        <f>RAB!B260</f>
        <v>8. Pekerjaan Pas. Floor Drain</v>
      </c>
      <c r="C234" s="2">
        <v>0.1</v>
      </c>
      <c r="D234" s="80" t="s">
        <v>363</v>
      </c>
      <c r="E234" s="2">
        <f>RAB!C260</f>
        <v>4</v>
      </c>
      <c r="F234" s="2" t="str">
        <f>RAB!D260</f>
        <v>bh</v>
      </c>
      <c r="G234" s="2">
        <v>1</v>
      </c>
      <c r="H234" s="154" t="s">
        <v>363</v>
      </c>
      <c r="I234" s="155">
        <v>1</v>
      </c>
      <c r="J234" s="2">
        <f t="shared" si="9"/>
        <v>10</v>
      </c>
      <c r="K234" s="2">
        <f t="shared" si="10"/>
        <v>0.4</v>
      </c>
      <c r="L234" s="154" t="s">
        <v>364</v>
      </c>
      <c r="M234" s="154" t="s">
        <v>365</v>
      </c>
      <c r="N234" s="2">
        <f t="shared" si="11"/>
        <v>0.4</v>
      </c>
      <c r="O234" s="154" t="s">
        <v>365</v>
      </c>
      <c r="P234" s="80">
        <v>1</v>
      </c>
      <c r="Q234" s="156" t="s">
        <v>365</v>
      </c>
    </row>
    <row r="235" spans="1:17" x14ac:dyDescent="0.25">
      <c r="A235" s="97"/>
      <c r="B235" s="2" t="str">
        <f>RAB!B261</f>
        <v>9. Pkerjaan Pas. SepticTank 1,5x2x1 M + Resapan</v>
      </c>
      <c r="C235" s="2">
        <v>7.0000000000000007E-2</v>
      </c>
      <c r="D235" s="80" t="s">
        <v>363</v>
      </c>
      <c r="E235" s="2">
        <f>RAB!C261</f>
        <v>2</v>
      </c>
      <c r="F235" s="2" t="str">
        <f>RAB!D261</f>
        <v>bh</v>
      </c>
      <c r="G235" s="2">
        <v>3</v>
      </c>
      <c r="H235" s="154" t="s">
        <v>363</v>
      </c>
      <c r="I235" s="155">
        <v>1</v>
      </c>
      <c r="J235" s="2">
        <f t="shared" si="9"/>
        <v>42.857142857142854</v>
      </c>
      <c r="K235" s="2">
        <f t="shared" si="10"/>
        <v>4.6666666666666669E-2</v>
      </c>
      <c r="L235" s="154" t="s">
        <v>364</v>
      </c>
      <c r="M235" s="154" t="s">
        <v>365</v>
      </c>
      <c r="N235" s="2">
        <f t="shared" si="11"/>
        <v>4.6666666666666669E-2</v>
      </c>
      <c r="O235" s="154" t="s">
        <v>365</v>
      </c>
      <c r="P235" s="80">
        <v>1</v>
      </c>
      <c r="Q235" s="156" t="s">
        <v>365</v>
      </c>
    </row>
    <row r="236" spans="1:17" x14ac:dyDescent="0.25">
      <c r="A236" s="97"/>
      <c r="B236" s="2" t="str">
        <f>RAB!B262</f>
        <v>10. Pekerjaan pas. Urinoir</v>
      </c>
      <c r="C236" s="2">
        <v>0.5</v>
      </c>
      <c r="D236" s="80" t="s">
        <v>363</v>
      </c>
      <c r="E236" s="2">
        <f>RAB!C262</f>
        <v>4</v>
      </c>
      <c r="F236" s="2" t="str">
        <f>RAB!D262</f>
        <v>bh</v>
      </c>
      <c r="G236" s="2">
        <v>3</v>
      </c>
      <c r="H236" s="154" t="s">
        <v>363</v>
      </c>
      <c r="I236" s="155">
        <v>1</v>
      </c>
      <c r="J236" s="2">
        <f t="shared" si="9"/>
        <v>6</v>
      </c>
      <c r="K236" s="2">
        <f t="shared" si="10"/>
        <v>0.66666666666666663</v>
      </c>
      <c r="L236" s="154" t="s">
        <v>364</v>
      </c>
      <c r="M236" s="154" t="s">
        <v>365</v>
      </c>
      <c r="N236" s="2">
        <f t="shared" si="11"/>
        <v>0.66666666666666663</v>
      </c>
      <c r="O236" s="154" t="s">
        <v>365</v>
      </c>
      <c r="P236" s="80">
        <v>1</v>
      </c>
      <c r="Q236" s="156" t="s">
        <v>365</v>
      </c>
    </row>
    <row r="237" spans="1:17" x14ac:dyDescent="0.25">
      <c r="A237" s="97">
        <f>RAB!A263</f>
        <v>5</v>
      </c>
      <c r="B237" s="2" t="str">
        <f>RAB!B263</f>
        <v>LANTAI 5</v>
      </c>
      <c r="C237" s="2"/>
      <c r="D237" s="80"/>
      <c r="E237" s="2"/>
      <c r="F237" s="2"/>
      <c r="G237" s="2"/>
      <c r="H237" s="154"/>
      <c r="I237" s="155"/>
      <c r="J237" s="2"/>
      <c r="K237" s="2"/>
      <c r="L237" s="154"/>
      <c r="M237" s="154"/>
      <c r="N237" s="2"/>
      <c r="O237" s="154"/>
      <c r="P237" s="80"/>
      <c r="Q237" s="156"/>
    </row>
    <row r="238" spans="1:17" x14ac:dyDescent="0.25">
      <c r="A238" s="97"/>
      <c r="B238" s="2" t="str">
        <f>RAB!B264</f>
        <v>1. Pekerjaan Pas. Kloset duduk</v>
      </c>
      <c r="C238" s="2">
        <v>0.5</v>
      </c>
      <c r="D238" s="80" t="s">
        <v>363</v>
      </c>
      <c r="E238" s="2">
        <f>RAB!C264</f>
        <v>3</v>
      </c>
      <c r="F238" s="2" t="str">
        <f>RAB!D264</f>
        <v>bh</v>
      </c>
      <c r="G238" s="2">
        <v>3</v>
      </c>
      <c r="H238" s="154" t="s">
        <v>363</v>
      </c>
      <c r="I238" s="155">
        <v>1</v>
      </c>
      <c r="J238" s="2">
        <f t="shared" si="9"/>
        <v>6</v>
      </c>
      <c r="K238" s="2">
        <f t="shared" si="10"/>
        <v>0.5</v>
      </c>
      <c r="L238" s="154" t="s">
        <v>364</v>
      </c>
      <c r="M238" s="154" t="s">
        <v>365</v>
      </c>
      <c r="N238" s="2">
        <f t="shared" si="11"/>
        <v>0.5</v>
      </c>
      <c r="O238" s="154" t="s">
        <v>365</v>
      </c>
      <c r="P238" s="80">
        <v>1</v>
      </c>
      <c r="Q238" s="156" t="s">
        <v>365</v>
      </c>
    </row>
    <row r="239" spans="1:17" x14ac:dyDescent="0.25">
      <c r="A239" s="97"/>
      <c r="B239" s="2" t="str">
        <f>RAB!B265</f>
        <v>2. Pekerjaan Pas. Wastafel</v>
      </c>
      <c r="C239" s="2">
        <v>0.5</v>
      </c>
      <c r="D239" s="80" t="s">
        <v>363</v>
      </c>
      <c r="E239" s="2">
        <f>RAB!C265</f>
        <v>2</v>
      </c>
      <c r="F239" s="2" t="str">
        <f>RAB!D265</f>
        <v>bh</v>
      </c>
      <c r="G239" s="2">
        <v>3</v>
      </c>
      <c r="H239" s="154" t="s">
        <v>363</v>
      </c>
      <c r="I239" s="155">
        <v>1</v>
      </c>
      <c r="J239" s="2">
        <f t="shared" si="9"/>
        <v>6</v>
      </c>
      <c r="K239" s="2">
        <f t="shared" si="10"/>
        <v>0.33333333333333331</v>
      </c>
      <c r="L239" s="154" t="s">
        <v>364</v>
      </c>
      <c r="M239" s="154" t="s">
        <v>365</v>
      </c>
      <c r="N239" s="2">
        <f t="shared" si="11"/>
        <v>0.33333333333333331</v>
      </c>
      <c r="O239" s="154" t="s">
        <v>365</v>
      </c>
      <c r="P239" s="80">
        <v>1</v>
      </c>
      <c r="Q239" s="156" t="s">
        <v>365</v>
      </c>
    </row>
    <row r="240" spans="1:17" x14ac:dyDescent="0.25">
      <c r="A240" s="97"/>
      <c r="B240" s="2" t="str">
        <f>RAB!B266</f>
        <v>3. Pekerjaan pas. Pipa PVC type AW Ø1/2"</v>
      </c>
      <c r="C240" s="2">
        <v>0.5</v>
      </c>
      <c r="D240" s="80" t="s">
        <v>363</v>
      </c>
      <c r="E240" s="2">
        <f>RAB!C266</f>
        <v>38.6</v>
      </c>
      <c r="F240" s="2" t="str">
        <f>RAB!D266</f>
        <v>m</v>
      </c>
      <c r="G240" s="2">
        <v>5</v>
      </c>
      <c r="H240" s="154" t="s">
        <v>363</v>
      </c>
      <c r="I240" s="155">
        <v>1</v>
      </c>
      <c r="J240" s="2">
        <f t="shared" si="9"/>
        <v>10</v>
      </c>
      <c r="K240" s="2">
        <f t="shared" si="10"/>
        <v>3.8600000000000003</v>
      </c>
      <c r="L240" s="154" t="s">
        <v>364</v>
      </c>
      <c r="M240" s="154" t="s">
        <v>365</v>
      </c>
      <c r="N240" s="2">
        <f t="shared" si="11"/>
        <v>3.8600000000000003</v>
      </c>
      <c r="O240" s="154" t="s">
        <v>365</v>
      </c>
      <c r="P240" s="80">
        <v>4</v>
      </c>
      <c r="Q240" s="156" t="s">
        <v>365</v>
      </c>
    </row>
    <row r="241" spans="1:17" x14ac:dyDescent="0.25">
      <c r="A241" s="97"/>
      <c r="B241" s="2" t="str">
        <f>RAB!B267</f>
        <v>4. Pekerjaan Pas. Pipa PVC type AW Ø3/4"</v>
      </c>
      <c r="C241" s="2">
        <v>0.5</v>
      </c>
      <c r="D241" s="80" t="s">
        <v>363</v>
      </c>
      <c r="E241" s="2">
        <f>RAB!C267</f>
        <v>24.8</v>
      </c>
      <c r="F241" s="2" t="str">
        <f>RAB!D267</f>
        <v>m</v>
      </c>
      <c r="G241" s="2">
        <v>5</v>
      </c>
      <c r="H241" s="154" t="s">
        <v>363</v>
      </c>
      <c r="I241" s="155">
        <v>1</v>
      </c>
      <c r="J241" s="2">
        <f t="shared" si="9"/>
        <v>10</v>
      </c>
      <c r="K241" s="2">
        <f t="shared" si="10"/>
        <v>2.48</v>
      </c>
      <c r="L241" s="154" t="s">
        <v>364</v>
      </c>
      <c r="M241" s="154" t="s">
        <v>365</v>
      </c>
      <c r="N241" s="2">
        <f t="shared" si="11"/>
        <v>2.48</v>
      </c>
      <c r="O241" s="154" t="s">
        <v>365</v>
      </c>
      <c r="P241" s="80">
        <v>3</v>
      </c>
      <c r="Q241" s="156" t="s">
        <v>365</v>
      </c>
    </row>
    <row r="242" spans="1:17" x14ac:dyDescent="0.25">
      <c r="A242" s="97"/>
      <c r="B242" s="2" t="str">
        <f>RAB!B268</f>
        <v>5. Pekerjaan pas. Pipa PVC type AW Ø1 1/2"</v>
      </c>
      <c r="C242" s="2">
        <v>0.5</v>
      </c>
      <c r="D242" s="80" t="s">
        <v>363</v>
      </c>
      <c r="E242" s="2">
        <f>RAB!C268</f>
        <v>5</v>
      </c>
      <c r="F242" s="2" t="str">
        <f>RAB!D268</f>
        <v>m</v>
      </c>
      <c r="G242" s="2">
        <v>5</v>
      </c>
      <c r="H242" s="154" t="s">
        <v>363</v>
      </c>
      <c r="I242" s="155">
        <v>1</v>
      </c>
      <c r="J242" s="2">
        <f t="shared" si="9"/>
        <v>10</v>
      </c>
      <c r="K242" s="2">
        <f t="shared" si="10"/>
        <v>0.5</v>
      </c>
      <c r="L242" s="154" t="s">
        <v>364</v>
      </c>
      <c r="M242" s="154" t="s">
        <v>365</v>
      </c>
      <c r="N242" s="2">
        <f t="shared" si="11"/>
        <v>0.5</v>
      </c>
      <c r="O242" s="154" t="s">
        <v>365</v>
      </c>
      <c r="P242" s="80">
        <v>1</v>
      </c>
      <c r="Q242" s="156" t="s">
        <v>365</v>
      </c>
    </row>
    <row r="243" spans="1:17" x14ac:dyDescent="0.25">
      <c r="A243" s="97"/>
      <c r="B243" s="2" t="str">
        <f>RAB!B269</f>
        <v>6. Pekerjaan Pas. Pipa PVC type AW Ø4"</v>
      </c>
      <c r="C243" s="2">
        <v>0.5</v>
      </c>
      <c r="D243" s="80" t="s">
        <v>363</v>
      </c>
      <c r="E243" s="2">
        <f>RAB!C269</f>
        <v>12</v>
      </c>
      <c r="F243" s="2" t="str">
        <f>RAB!D269</f>
        <v>m</v>
      </c>
      <c r="G243" s="2">
        <v>5</v>
      </c>
      <c r="H243" s="154" t="s">
        <v>363</v>
      </c>
      <c r="I243" s="155">
        <v>1</v>
      </c>
      <c r="J243" s="2">
        <f t="shared" si="9"/>
        <v>10</v>
      </c>
      <c r="K243" s="2">
        <f t="shared" si="10"/>
        <v>1.2</v>
      </c>
      <c r="L243" s="154" t="s">
        <v>364</v>
      </c>
      <c r="M243" s="154" t="s">
        <v>365</v>
      </c>
      <c r="N243" s="2">
        <f t="shared" si="11"/>
        <v>1.2</v>
      </c>
      <c r="O243" s="154" t="s">
        <v>365</v>
      </c>
      <c r="P243" s="80">
        <v>2</v>
      </c>
      <c r="Q243" s="156" t="s">
        <v>365</v>
      </c>
    </row>
    <row r="244" spans="1:17" x14ac:dyDescent="0.25">
      <c r="A244" s="97"/>
      <c r="B244" s="2" t="str">
        <f>RAB!B270</f>
        <v>7. Pekerjaan Pas. Kran Ø1/2"</v>
      </c>
      <c r="C244" s="2">
        <v>5.0000000000000001E-3</v>
      </c>
      <c r="D244" s="80" t="s">
        <v>363</v>
      </c>
      <c r="E244" s="2">
        <f>RAB!C270</f>
        <v>5</v>
      </c>
      <c r="F244" s="2" t="str">
        <f>RAB!D270</f>
        <v>bh</v>
      </c>
      <c r="G244" s="2">
        <v>1</v>
      </c>
      <c r="H244" s="154" t="s">
        <v>363</v>
      </c>
      <c r="I244" s="155">
        <v>1</v>
      </c>
      <c r="J244" s="2">
        <f t="shared" si="9"/>
        <v>200</v>
      </c>
      <c r="K244" s="2">
        <f t="shared" si="10"/>
        <v>2.5000000000000001E-2</v>
      </c>
      <c r="L244" s="154" t="s">
        <v>364</v>
      </c>
      <c r="M244" s="154" t="s">
        <v>365</v>
      </c>
      <c r="N244" s="2">
        <f t="shared" si="11"/>
        <v>2.5000000000000001E-2</v>
      </c>
      <c r="O244" s="154" t="s">
        <v>365</v>
      </c>
      <c r="P244" s="80">
        <v>1</v>
      </c>
      <c r="Q244" s="156" t="s">
        <v>365</v>
      </c>
    </row>
    <row r="245" spans="1:17" x14ac:dyDescent="0.25">
      <c r="A245" s="97"/>
      <c r="B245" s="2" t="str">
        <f>RAB!B271</f>
        <v>8. Pekerjaan Pas. Floor Drain</v>
      </c>
      <c r="C245" s="2">
        <v>0.1</v>
      </c>
      <c r="D245" s="80" t="s">
        <v>363</v>
      </c>
      <c r="E245" s="2">
        <f>RAB!C271</f>
        <v>4</v>
      </c>
      <c r="F245" s="2" t="str">
        <f>RAB!D271</f>
        <v>bh</v>
      </c>
      <c r="G245" s="2">
        <v>1</v>
      </c>
      <c r="H245" s="154" t="s">
        <v>363</v>
      </c>
      <c r="I245" s="155">
        <v>1</v>
      </c>
      <c r="J245" s="2">
        <f t="shared" si="9"/>
        <v>10</v>
      </c>
      <c r="K245" s="2">
        <f t="shared" si="10"/>
        <v>0.4</v>
      </c>
      <c r="L245" s="154" t="s">
        <v>364</v>
      </c>
      <c r="M245" s="154" t="s">
        <v>365</v>
      </c>
      <c r="N245" s="2">
        <f t="shared" si="11"/>
        <v>0.4</v>
      </c>
      <c r="O245" s="154" t="s">
        <v>365</v>
      </c>
      <c r="P245" s="80">
        <v>1</v>
      </c>
      <c r="Q245" s="156" t="s">
        <v>365</v>
      </c>
    </row>
    <row r="246" spans="1:17" x14ac:dyDescent="0.25">
      <c r="A246" s="97"/>
      <c r="B246" s="2" t="str">
        <f>RAB!B272</f>
        <v>9. Pkerjaan Pas. SepticTank 1,5x2x1 M + Resapan</v>
      </c>
      <c r="C246" s="2">
        <v>7.0000000000000007E-2</v>
      </c>
      <c r="D246" s="80" t="s">
        <v>363</v>
      </c>
      <c r="E246" s="2">
        <f>RAB!C272</f>
        <v>2</v>
      </c>
      <c r="F246" s="2" t="str">
        <f>RAB!D272</f>
        <v>bh</v>
      </c>
      <c r="G246" s="2">
        <v>3</v>
      </c>
      <c r="H246" s="154" t="s">
        <v>363</v>
      </c>
      <c r="I246" s="155">
        <v>1</v>
      </c>
      <c r="J246" s="2">
        <f t="shared" si="9"/>
        <v>42.857142857142854</v>
      </c>
      <c r="K246" s="2">
        <f t="shared" si="10"/>
        <v>4.6666666666666669E-2</v>
      </c>
      <c r="L246" s="154" t="s">
        <v>364</v>
      </c>
      <c r="M246" s="154" t="s">
        <v>365</v>
      </c>
      <c r="N246" s="2">
        <f t="shared" si="11"/>
        <v>4.6666666666666669E-2</v>
      </c>
      <c r="O246" s="154" t="s">
        <v>365</v>
      </c>
      <c r="P246" s="80">
        <v>1</v>
      </c>
      <c r="Q246" s="156" t="s">
        <v>365</v>
      </c>
    </row>
    <row r="247" spans="1:17" x14ac:dyDescent="0.25">
      <c r="A247" s="97"/>
      <c r="B247" s="2" t="str">
        <f>RAB!B273</f>
        <v>10. Pekerjaan pas. Urinoir</v>
      </c>
      <c r="C247" s="2">
        <v>0.5</v>
      </c>
      <c r="D247" s="80" t="s">
        <v>363</v>
      </c>
      <c r="E247" s="2">
        <f>RAB!C273</f>
        <v>4</v>
      </c>
      <c r="F247" s="2" t="str">
        <f>RAB!D273</f>
        <v>bh</v>
      </c>
      <c r="G247" s="2">
        <v>3</v>
      </c>
      <c r="H247" s="154" t="s">
        <v>363</v>
      </c>
      <c r="I247" s="155">
        <v>1</v>
      </c>
      <c r="J247" s="2">
        <f t="shared" si="9"/>
        <v>6</v>
      </c>
      <c r="K247" s="2">
        <f t="shared" si="10"/>
        <v>0.66666666666666663</v>
      </c>
      <c r="L247" s="154" t="s">
        <v>364</v>
      </c>
      <c r="M247" s="154" t="s">
        <v>365</v>
      </c>
      <c r="N247" s="2">
        <f t="shared" si="11"/>
        <v>0.66666666666666663</v>
      </c>
      <c r="O247" s="154" t="s">
        <v>365</v>
      </c>
      <c r="P247" s="80">
        <v>1</v>
      </c>
      <c r="Q247" s="156" t="s">
        <v>365</v>
      </c>
    </row>
    <row r="248" spans="1:17" x14ac:dyDescent="0.25">
      <c r="A248" s="97">
        <f>RAB!A274</f>
        <v>6</v>
      </c>
      <c r="B248" s="2" t="str">
        <f>RAB!B274</f>
        <v>LANTAI 6</v>
      </c>
      <c r="C248" s="2"/>
      <c r="D248" s="80"/>
      <c r="E248" s="2"/>
      <c r="F248" s="2"/>
      <c r="G248" s="2"/>
      <c r="H248" s="154"/>
      <c r="I248" s="155"/>
      <c r="J248" s="2"/>
      <c r="K248" s="2"/>
      <c r="L248" s="154"/>
      <c r="M248" s="154"/>
      <c r="N248" s="2"/>
      <c r="O248" s="154"/>
      <c r="P248" s="80"/>
      <c r="Q248" s="156"/>
    </row>
    <row r="249" spans="1:17" x14ac:dyDescent="0.25">
      <c r="A249" s="97"/>
      <c r="B249" s="2" t="str">
        <f>RAB!B275</f>
        <v>1. Pekerjaan Pas. Kloset duduk</v>
      </c>
      <c r="C249" s="2">
        <v>0.5</v>
      </c>
      <c r="D249" s="80" t="s">
        <v>363</v>
      </c>
      <c r="E249" s="2">
        <f>RAB!C275</f>
        <v>3</v>
      </c>
      <c r="F249" s="2" t="str">
        <f>RAB!D275</f>
        <v>bh</v>
      </c>
      <c r="G249" s="2">
        <v>3</v>
      </c>
      <c r="H249" s="154" t="s">
        <v>363</v>
      </c>
      <c r="I249" s="155">
        <v>1</v>
      </c>
      <c r="J249" s="2">
        <f t="shared" si="9"/>
        <v>6</v>
      </c>
      <c r="K249" s="2">
        <f t="shared" si="10"/>
        <v>0.5</v>
      </c>
      <c r="L249" s="154" t="s">
        <v>364</v>
      </c>
      <c r="M249" s="154" t="s">
        <v>365</v>
      </c>
      <c r="N249" s="2">
        <f t="shared" si="11"/>
        <v>0.5</v>
      </c>
      <c r="O249" s="154" t="s">
        <v>365</v>
      </c>
      <c r="P249" s="80">
        <v>1</v>
      </c>
      <c r="Q249" s="156" t="s">
        <v>365</v>
      </c>
    </row>
    <row r="250" spans="1:17" x14ac:dyDescent="0.25">
      <c r="A250" s="97"/>
      <c r="B250" s="2" t="str">
        <f>RAB!B276</f>
        <v>2. Pekerjaan Pas. Wastafel</v>
      </c>
      <c r="C250" s="2">
        <v>0.5</v>
      </c>
      <c r="D250" s="80" t="s">
        <v>363</v>
      </c>
      <c r="E250" s="2">
        <f>RAB!C276</f>
        <v>2</v>
      </c>
      <c r="F250" s="2" t="str">
        <f>RAB!D276</f>
        <v>bh</v>
      </c>
      <c r="G250" s="2">
        <v>3</v>
      </c>
      <c r="H250" s="154" t="s">
        <v>363</v>
      </c>
      <c r="I250" s="155">
        <v>1</v>
      </c>
      <c r="J250" s="2">
        <f t="shared" si="9"/>
        <v>6</v>
      </c>
      <c r="K250" s="2">
        <f t="shared" si="10"/>
        <v>0.33333333333333331</v>
      </c>
      <c r="L250" s="154" t="s">
        <v>364</v>
      </c>
      <c r="M250" s="154" t="s">
        <v>365</v>
      </c>
      <c r="N250" s="2">
        <f t="shared" si="11"/>
        <v>0.33333333333333331</v>
      </c>
      <c r="O250" s="154" t="s">
        <v>365</v>
      </c>
      <c r="P250" s="80">
        <v>1</v>
      </c>
      <c r="Q250" s="156" t="s">
        <v>365</v>
      </c>
    </row>
    <row r="251" spans="1:17" x14ac:dyDescent="0.25">
      <c r="A251" s="97"/>
      <c r="B251" s="2" t="str">
        <f>RAB!B277</f>
        <v>3. Pekerjaan pas. Pipa PVC type AW Ø1/2"</v>
      </c>
      <c r="C251" s="2">
        <v>0.5</v>
      </c>
      <c r="D251" s="80" t="s">
        <v>363</v>
      </c>
      <c r="E251" s="2">
        <f>RAB!C277</f>
        <v>38.6</v>
      </c>
      <c r="F251" s="2" t="str">
        <f>RAB!D277</f>
        <v>m</v>
      </c>
      <c r="G251" s="2">
        <v>5</v>
      </c>
      <c r="H251" s="154" t="s">
        <v>363</v>
      </c>
      <c r="I251" s="155">
        <v>1</v>
      </c>
      <c r="J251" s="2">
        <f t="shared" si="9"/>
        <v>10</v>
      </c>
      <c r="K251" s="2">
        <f t="shared" si="10"/>
        <v>3.8600000000000003</v>
      </c>
      <c r="L251" s="154" t="s">
        <v>364</v>
      </c>
      <c r="M251" s="154" t="s">
        <v>365</v>
      </c>
      <c r="N251" s="2">
        <f t="shared" si="11"/>
        <v>3.8600000000000003</v>
      </c>
      <c r="O251" s="154" t="s">
        <v>365</v>
      </c>
      <c r="P251" s="80">
        <v>4</v>
      </c>
      <c r="Q251" s="156" t="s">
        <v>365</v>
      </c>
    </row>
    <row r="252" spans="1:17" x14ac:dyDescent="0.25">
      <c r="A252" s="97"/>
      <c r="B252" s="2" t="str">
        <f>RAB!B278</f>
        <v>4. Pekerjaan Pas. Pipa PVC type AW Ø3/4"</v>
      </c>
      <c r="C252" s="2">
        <v>0.5</v>
      </c>
      <c r="D252" s="80" t="s">
        <v>363</v>
      </c>
      <c r="E252" s="2">
        <f>RAB!C278</f>
        <v>24.8</v>
      </c>
      <c r="F252" s="2" t="str">
        <f>RAB!D278</f>
        <v>m</v>
      </c>
      <c r="G252" s="2">
        <v>5</v>
      </c>
      <c r="H252" s="154" t="s">
        <v>363</v>
      </c>
      <c r="I252" s="155">
        <v>1</v>
      </c>
      <c r="J252" s="2">
        <f t="shared" si="9"/>
        <v>10</v>
      </c>
      <c r="K252" s="2">
        <f t="shared" si="10"/>
        <v>2.48</v>
      </c>
      <c r="L252" s="154" t="s">
        <v>364</v>
      </c>
      <c r="M252" s="154" t="s">
        <v>365</v>
      </c>
      <c r="N252" s="2">
        <f t="shared" si="11"/>
        <v>2.48</v>
      </c>
      <c r="O252" s="154" t="s">
        <v>365</v>
      </c>
      <c r="P252" s="80">
        <v>3</v>
      </c>
      <c r="Q252" s="156" t="s">
        <v>365</v>
      </c>
    </row>
    <row r="253" spans="1:17" x14ac:dyDescent="0.25">
      <c r="A253" s="97"/>
      <c r="B253" s="2" t="str">
        <f>RAB!B279</f>
        <v>5. Pekerjaan pas. Pipa PVC type AW Ø1 1/2"</v>
      </c>
      <c r="C253" s="2">
        <v>0.5</v>
      </c>
      <c r="D253" s="80" t="s">
        <v>363</v>
      </c>
      <c r="E253" s="2">
        <f>RAB!C279</f>
        <v>5</v>
      </c>
      <c r="F253" s="2" t="str">
        <f>RAB!D279</f>
        <v>m</v>
      </c>
      <c r="G253" s="2">
        <v>5</v>
      </c>
      <c r="H253" s="154" t="s">
        <v>363</v>
      </c>
      <c r="I253" s="155">
        <v>1</v>
      </c>
      <c r="J253" s="2">
        <f t="shared" si="9"/>
        <v>10</v>
      </c>
      <c r="K253" s="2">
        <f t="shared" si="10"/>
        <v>0.5</v>
      </c>
      <c r="L253" s="154" t="s">
        <v>364</v>
      </c>
      <c r="M253" s="154" t="s">
        <v>365</v>
      </c>
      <c r="N253" s="2">
        <f t="shared" si="11"/>
        <v>0.5</v>
      </c>
      <c r="O253" s="154" t="s">
        <v>365</v>
      </c>
      <c r="P253" s="80">
        <v>1</v>
      </c>
      <c r="Q253" s="156" t="s">
        <v>365</v>
      </c>
    </row>
    <row r="254" spans="1:17" x14ac:dyDescent="0.25">
      <c r="A254" s="97"/>
      <c r="B254" s="2" t="str">
        <f>RAB!B280</f>
        <v>6. Pekerjaan Pas. Pipa PVC type AW Ø4"</v>
      </c>
      <c r="C254" s="2">
        <v>0.5</v>
      </c>
      <c r="D254" s="80" t="s">
        <v>363</v>
      </c>
      <c r="E254" s="2">
        <f>RAB!C280</f>
        <v>12</v>
      </c>
      <c r="F254" s="2" t="str">
        <f>RAB!D280</f>
        <v>m</v>
      </c>
      <c r="G254" s="2">
        <v>5</v>
      </c>
      <c r="H254" s="154" t="s">
        <v>363</v>
      </c>
      <c r="I254" s="155">
        <v>1</v>
      </c>
      <c r="J254" s="2">
        <f t="shared" si="9"/>
        <v>10</v>
      </c>
      <c r="K254" s="2">
        <f t="shared" si="10"/>
        <v>1.2</v>
      </c>
      <c r="L254" s="154" t="s">
        <v>364</v>
      </c>
      <c r="M254" s="154" t="s">
        <v>365</v>
      </c>
      <c r="N254" s="2">
        <f t="shared" si="11"/>
        <v>1.2</v>
      </c>
      <c r="O254" s="154" t="s">
        <v>365</v>
      </c>
      <c r="P254" s="80">
        <v>2</v>
      </c>
      <c r="Q254" s="156" t="s">
        <v>365</v>
      </c>
    </row>
    <row r="255" spans="1:17" x14ac:dyDescent="0.25">
      <c r="A255" s="97"/>
      <c r="B255" s="2" t="str">
        <f>RAB!B281</f>
        <v>7. Pekerjaan Pas. Kran Ø1/2"</v>
      </c>
      <c r="C255" s="2">
        <v>5.0000000000000001E-3</v>
      </c>
      <c r="D255" s="80" t="s">
        <v>363</v>
      </c>
      <c r="E255" s="2">
        <f>RAB!C281</f>
        <v>5</v>
      </c>
      <c r="F255" s="2" t="str">
        <f>RAB!D281</f>
        <v>bh</v>
      </c>
      <c r="G255" s="2">
        <v>1</v>
      </c>
      <c r="H255" s="154" t="s">
        <v>363</v>
      </c>
      <c r="I255" s="155">
        <v>1</v>
      </c>
      <c r="J255" s="2">
        <f t="shared" si="9"/>
        <v>200</v>
      </c>
      <c r="K255" s="2">
        <f t="shared" si="10"/>
        <v>2.5000000000000001E-2</v>
      </c>
      <c r="L255" s="154" t="s">
        <v>364</v>
      </c>
      <c r="M255" s="154" t="s">
        <v>365</v>
      </c>
      <c r="N255" s="2">
        <f t="shared" si="11"/>
        <v>2.5000000000000001E-2</v>
      </c>
      <c r="O255" s="154" t="s">
        <v>365</v>
      </c>
      <c r="P255" s="80">
        <v>1</v>
      </c>
      <c r="Q255" s="156" t="s">
        <v>365</v>
      </c>
    </row>
    <row r="256" spans="1:17" x14ac:dyDescent="0.25">
      <c r="A256" s="97"/>
      <c r="B256" s="2" t="str">
        <f>RAB!B282</f>
        <v>8. Pekerjaan Pas. Floor Drain</v>
      </c>
      <c r="C256" s="2">
        <v>0.1</v>
      </c>
      <c r="D256" s="80" t="s">
        <v>363</v>
      </c>
      <c r="E256" s="2">
        <f>RAB!C282</f>
        <v>4</v>
      </c>
      <c r="F256" s="2" t="str">
        <f>RAB!D282</f>
        <v>bh</v>
      </c>
      <c r="G256" s="2">
        <v>1</v>
      </c>
      <c r="H256" s="154" t="s">
        <v>363</v>
      </c>
      <c r="I256" s="155">
        <v>1</v>
      </c>
      <c r="J256" s="2">
        <f t="shared" si="9"/>
        <v>10</v>
      </c>
      <c r="K256" s="2">
        <f t="shared" si="10"/>
        <v>0.4</v>
      </c>
      <c r="L256" s="154" t="s">
        <v>364</v>
      </c>
      <c r="M256" s="154" t="s">
        <v>365</v>
      </c>
      <c r="N256" s="2">
        <f t="shared" si="11"/>
        <v>0.4</v>
      </c>
      <c r="O256" s="154" t="s">
        <v>365</v>
      </c>
      <c r="P256" s="80">
        <v>1</v>
      </c>
      <c r="Q256" s="156" t="s">
        <v>365</v>
      </c>
    </row>
    <row r="257" spans="1:17" x14ac:dyDescent="0.25">
      <c r="A257" s="97"/>
      <c r="B257" s="2" t="str">
        <f>RAB!B283</f>
        <v>9. Pkerjaan Pas. SepticTank 1,5x2x1 M + Resapan</v>
      </c>
      <c r="C257" s="2">
        <v>7.0000000000000007E-2</v>
      </c>
      <c r="D257" s="80" t="s">
        <v>363</v>
      </c>
      <c r="E257" s="2">
        <f>RAB!C283</f>
        <v>2</v>
      </c>
      <c r="F257" s="2" t="str">
        <f>RAB!D283</f>
        <v>bh</v>
      </c>
      <c r="G257" s="2">
        <v>3</v>
      </c>
      <c r="H257" s="154" t="s">
        <v>363</v>
      </c>
      <c r="I257" s="155">
        <v>1</v>
      </c>
      <c r="J257" s="2">
        <f t="shared" si="9"/>
        <v>42.857142857142854</v>
      </c>
      <c r="K257" s="2">
        <f t="shared" si="10"/>
        <v>4.6666666666666669E-2</v>
      </c>
      <c r="L257" s="154" t="s">
        <v>364</v>
      </c>
      <c r="M257" s="154" t="s">
        <v>365</v>
      </c>
      <c r="N257" s="2">
        <f t="shared" si="11"/>
        <v>4.6666666666666669E-2</v>
      </c>
      <c r="O257" s="154" t="s">
        <v>365</v>
      </c>
      <c r="P257" s="80">
        <v>1</v>
      </c>
      <c r="Q257" s="156" t="s">
        <v>365</v>
      </c>
    </row>
    <row r="258" spans="1:17" x14ac:dyDescent="0.25">
      <c r="A258" s="97"/>
      <c r="B258" s="2" t="str">
        <f>RAB!B284</f>
        <v>10. Pekerjaan pas. Urinoir</v>
      </c>
      <c r="C258" s="2">
        <v>0.5</v>
      </c>
      <c r="D258" s="80" t="s">
        <v>363</v>
      </c>
      <c r="E258" s="2">
        <f>RAB!C284</f>
        <v>4</v>
      </c>
      <c r="F258" s="2" t="str">
        <f>RAB!D284</f>
        <v>bh</v>
      </c>
      <c r="G258" s="2">
        <v>3</v>
      </c>
      <c r="H258" s="154" t="s">
        <v>363</v>
      </c>
      <c r="I258" s="155">
        <v>1</v>
      </c>
      <c r="J258" s="2">
        <f t="shared" si="9"/>
        <v>6</v>
      </c>
      <c r="K258" s="2">
        <f t="shared" si="10"/>
        <v>0.66666666666666663</v>
      </c>
      <c r="L258" s="154" t="s">
        <v>364</v>
      </c>
      <c r="M258" s="154" t="s">
        <v>365</v>
      </c>
      <c r="N258" s="2">
        <f t="shared" si="11"/>
        <v>0.66666666666666663</v>
      </c>
      <c r="O258" s="154" t="s">
        <v>365</v>
      </c>
      <c r="P258" s="80">
        <v>1</v>
      </c>
      <c r="Q258" s="156" t="s">
        <v>365</v>
      </c>
    </row>
    <row r="259" spans="1:17" x14ac:dyDescent="0.25">
      <c r="A259" s="97">
        <f>RAB!A285</f>
        <v>7</v>
      </c>
      <c r="B259" s="2" t="str">
        <f>RAB!B285</f>
        <v>LANTAI 7</v>
      </c>
      <c r="C259" s="2"/>
      <c r="D259" s="80"/>
      <c r="E259" s="2"/>
      <c r="F259" s="2"/>
      <c r="G259" s="2"/>
      <c r="H259" s="154"/>
      <c r="I259" s="155"/>
      <c r="J259" s="2"/>
      <c r="K259" s="2"/>
      <c r="L259" s="154"/>
      <c r="M259" s="154"/>
      <c r="N259" s="2"/>
      <c r="O259" s="154"/>
      <c r="P259" s="80"/>
      <c r="Q259" s="156"/>
    </row>
    <row r="260" spans="1:17" x14ac:dyDescent="0.25">
      <c r="A260" s="97"/>
      <c r="B260" s="2" t="str">
        <f>RAB!B286</f>
        <v>1. Pekerjaan Pas. Kloset duduk</v>
      </c>
      <c r="C260" s="2">
        <v>0.5</v>
      </c>
      <c r="D260" s="80" t="s">
        <v>363</v>
      </c>
      <c r="E260" s="2">
        <f>RAB!C286</f>
        <v>3</v>
      </c>
      <c r="F260" s="2" t="str">
        <f>RAB!D286</f>
        <v>bh</v>
      </c>
      <c r="G260" s="2">
        <v>3</v>
      </c>
      <c r="H260" s="154" t="s">
        <v>363</v>
      </c>
      <c r="I260" s="155">
        <v>1</v>
      </c>
      <c r="J260" s="2">
        <f t="shared" si="9"/>
        <v>6</v>
      </c>
      <c r="K260" s="2">
        <f t="shared" si="10"/>
        <v>0.5</v>
      </c>
      <c r="L260" s="154" t="s">
        <v>364</v>
      </c>
      <c r="M260" s="154" t="s">
        <v>365</v>
      </c>
      <c r="N260" s="2">
        <f t="shared" si="11"/>
        <v>0.5</v>
      </c>
      <c r="O260" s="154" t="s">
        <v>365</v>
      </c>
      <c r="P260" s="80">
        <v>1</v>
      </c>
      <c r="Q260" s="156" t="s">
        <v>365</v>
      </c>
    </row>
    <row r="261" spans="1:17" x14ac:dyDescent="0.25">
      <c r="A261" s="97"/>
      <c r="B261" s="2" t="str">
        <f>RAB!B287</f>
        <v>2. Pekerjaan Pas. Wastafel</v>
      </c>
      <c r="C261" s="2">
        <v>0.5</v>
      </c>
      <c r="D261" s="80" t="s">
        <v>363</v>
      </c>
      <c r="E261" s="2">
        <f>RAB!C287</f>
        <v>2</v>
      </c>
      <c r="F261" s="2" t="str">
        <f>RAB!D287</f>
        <v>bh</v>
      </c>
      <c r="G261" s="2">
        <v>3</v>
      </c>
      <c r="H261" s="154" t="s">
        <v>363</v>
      </c>
      <c r="I261" s="155">
        <v>1</v>
      </c>
      <c r="J261" s="2">
        <f t="shared" si="9"/>
        <v>6</v>
      </c>
      <c r="K261" s="2">
        <f t="shared" si="10"/>
        <v>0.33333333333333331</v>
      </c>
      <c r="L261" s="154" t="s">
        <v>364</v>
      </c>
      <c r="M261" s="154" t="s">
        <v>365</v>
      </c>
      <c r="N261" s="2">
        <f t="shared" si="11"/>
        <v>0.33333333333333331</v>
      </c>
      <c r="O261" s="154" t="s">
        <v>365</v>
      </c>
      <c r="P261" s="80">
        <v>1</v>
      </c>
      <c r="Q261" s="156" t="s">
        <v>365</v>
      </c>
    </row>
    <row r="262" spans="1:17" x14ac:dyDescent="0.25">
      <c r="A262" s="97"/>
      <c r="B262" s="2" t="str">
        <f>RAB!B288</f>
        <v>3. Pekerjaan pas. Pipa PVC type AW Ø1/2"</v>
      </c>
      <c r="C262" s="2">
        <v>0.5</v>
      </c>
      <c r="D262" s="80" t="s">
        <v>363</v>
      </c>
      <c r="E262" s="2">
        <f>RAB!C288</f>
        <v>38.6</v>
      </c>
      <c r="F262" s="2" t="str">
        <f>RAB!D288</f>
        <v>m</v>
      </c>
      <c r="G262" s="2">
        <v>5</v>
      </c>
      <c r="H262" s="154" t="s">
        <v>363</v>
      </c>
      <c r="I262" s="155">
        <v>1</v>
      </c>
      <c r="J262" s="2">
        <f t="shared" si="9"/>
        <v>10</v>
      </c>
      <c r="K262" s="2">
        <f t="shared" si="10"/>
        <v>3.8600000000000003</v>
      </c>
      <c r="L262" s="154" t="s">
        <v>364</v>
      </c>
      <c r="M262" s="154" t="s">
        <v>365</v>
      </c>
      <c r="N262" s="2">
        <f t="shared" si="11"/>
        <v>3.8600000000000003</v>
      </c>
      <c r="O262" s="154" t="s">
        <v>365</v>
      </c>
      <c r="P262" s="80">
        <v>4</v>
      </c>
      <c r="Q262" s="156" t="s">
        <v>365</v>
      </c>
    </row>
    <row r="263" spans="1:17" x14ac:dyDescent="0.25">
      <c r="A263" s="97"/>
      <c r="B263" s="2" t="str">
        <f>RAB!B289</f>
        <v>4. Pekerjaan Pas. Pipa PVC type AW Ø3/4"</v>
      </c>
      <c r="C263" s="2">
        <v>0.5</v>
      </c>
      <c r="D263" s="80" t="s">
        <v>363</v>
      </c>
      <c r="E263" s="2">
        <f>RAB!C289</f>
        <v>24.8</v>
      </c>
      <c r="F263" s="2" t="str">
        <f>RAB!D289</f>
        <v>m</v>
      </c>
      <c r="G263" s="2">
        <v>5</v>
      </c>
      <c r="H263" s="154" t="s">
        <v>363</v>
      </c>
      <c r="I263" s="155">
        <v>1</v>
      </c>
      <c r="J263" s="2">
        <f t="shared" ref="J263:J320" si="12">(G263/C263)*I263</f>
        <v>10</v>
      </c>
      <c r="K263" s="2">
        <f t="shared" ref="K263:K320" si="13">E263/J263</f>
        <v>2.48</v>
      </c>
      <c r="L263" s="154" t="s">
        <v>364</v>
      </c>
      <c r="M263" s="154" t="s">
        <v>365</v>
      </c>
      <c r="N263" s="2">
        <f t="shared" ref="N263:N320" si="14">K263</f>
        <v>2.48</v>
      </c>
      <c r="O263" s="154" t="s">
        <v>365</v>
      </c>
      <c r="P263" s="80">
        <v>3</v>
      </c>
      <c r="Q263" s="156" t="s">
        <v>365</v>
      </c>
    </row>
    <row r="264" spans="1:17" x14ac:dyDescent="0.25">
      <c r="A264" s="97"/>
      <c r="B264" s="2" t="str">
        <f>RAB!B290</f>
        <v>5. Pekerjaan pas. Pipa PVC type AW Ø1 1/2"</v>
      </c>
      <c r="C264" s="2">
        <v>0.5</v>
      </c>
      <c r="D264" s="80" t="s">
        <v>363</v>
      </c>
      <c r="E264" s="2">
        <f>RAB!C290</f>
        <v>5</v>
      </c>
      <c r="F264" s="2" t="str">
        <f>RAB!D290</f>
        <v>m</v>
      </c>
      <c r="G264" s="2">
        <v>5</v>
      </c>
      <c r="H264" s="154" t="s">
        <v>363</v>
      </c>
      <c r="I264" s="155">
        <v>1</v>
      </c>
      <c r="J264" s="2">
        <f t="shared" si="12"/>
        <v>10</v>
      </c>
      <c r="K264" s="2">
        <f t="shared" si="13"/>
        <v>0.5</v>
      </c>
      <c r="L264" s="154" t="s">
        <v>364</v>
      </c>
      <c r="M264" s="154" t="s">
        <v>365</v>
      </c>
      <c r="N264" s="2">
        <f t="shared" si="14"/>
        <v>0.5</v>
      </c>
      <c r="O264" s="154" t="s">
        <v>365</v>
      </c>
      <c r="P264" s="80">
        <v>1</v>
      </c>
      <c r="Q264" s="156" t="s">
        <v>365</v>
      </c>
    </row>
    <row r="265" spans="1:17" x14ac:dyDescent="0.25">
      <c r="A265" s="97"/>
      <c r="B265" s="2" t="str">
        <f>RAB!B291</f>
        <v>6. Pekerjaan Pas. Pipa PVC type AW Ø4"</v>
      </c>
      <c r="C265" s="2">
        <v>0.5</v>
      </c>
      <c r="D265" s="80" t="s">
        <v>363</v>
      </c>
      <c r="E265" s="2">
        <f>RAB!C291</f>
        <v>12</v>
      </c>
      <c r="F265" s="2" t="str">
        <f>RAB!D291</f>
        <v>m</v>
      </c>
      <c r="G265" s="2">
        <v>5</v>
      </c>
      <c r="H265" s="154" t="s">
        <v>363</v>
      </c>
      <c r="I265" s="155">
        <v>1</v>
      </c>
      <c r="J265" s="2">
        <f t="shared" si="12"/>
        <v>10</v>
      </c>
      <c r="K265" s="2">
        <f t="shared" si="13"/>
        <v>1.2</v>
      </c>
      <c r="L265" s="154" t="s">
        <v>364</v>
      </c>
      <c r="M265" s="154" t="s">
        <v>365</v>
      </c>
      <c r="N265" s="2">
        <f t="shared" si="14"/>
        <v>1.2</v>
      </c>
      <c r="O265" s="154" t="s">
        <v>365</v>
      </c>
      <c r="P265" s="80">
        <v>2</v>
      </c>
      <c r="Q265" s="156" t="s">
        <v>365</v>
      </c>
    </row>
    <row r="266" spans="1:17" x14ac:dyDescent="0.25">
      <c r="A266" s="97"/>
      <c r="B266" s="2" t="str">
        <f>RAB!B292</f>
        <v>7. Pekerjaan Pas. Kran Ø1/2"</v>
      </c>
      <c r="C266" s="2">
        <v>5.0000000000000001E-3</v>
      </c>
      <c r="D266" s="80" t="s">
        <v>363</v>
      </c>
      <c r="E266" s="2">
        <f>RAB!C292</f>
        <v>5</v>
      </c>
      <c r="F266" s="2" t="str">
        <f>RAB!D292</f>
        <v>bh</v>
      </c>
      <c r="G266" s="2">
        <v>1</v>
      </c>
      <c r="H266" s="154" t="s">
        <v>363</v>
      </c>
      <c r="I266" s="155">
        <v>1</v>
      </c>
      <c r="J266" s="2">
        <f t="shared" si="12"/>
        <v>200</v>
      </c>
      <c r="K266" s="2">
        <f t="shared" si="13"/>
        <v>2.5000000000000001E-2</v>
      </c>
      <c r="L266" s="154" t="s">
        <v>364</v>
      </c>
      <c r="M266" s="154" t="s">
        <v>365</v>
      </c>
      <c r="N266" s="2">
        <f t="shared" si="14"/>
        <v>2.5000000000000001E-2</v>
      </c>
      <c r="O266" s="154" t="s">
        <v>365</v>
      </c>
      <c r="P266" s="80">
        <v>1</v>
      </c>
      <c r="Q266" s="156" t="s">
        <v>365</v>
      </c>
    </row>
    <row r="267" spans="1:17" x14ac:dyDescent="0.25">
      <c r="A267" s="97"/>
      <c r="B267" s="2" t="str">
        <f>RAB!B293</f>
        <v>8. Pekerjaan Pas. Floor Drain</v>
      </c>
      <c r="C267" s="2">
        <v>0.1</v>
      </c>
      <c r="D267" s="80" t="s">
        <v>363</v>
      </c>
      <c r="E267" s="2">
        <f>RAB!C293</f>
        <v>4</v>
      </c>
      <c r="F267" s="2" t="str">
        <f>RAB!D293</f>
        <v>bh</v>
      </c>
      <c r="G267" s="2">
        <v>1</v>
      </c>
      <c r="H267" s="154" t="s">
        <v>363</v>
      </c>
      <c r="I267" s="155">
        <v>1</v>
      </c>
      <c r="J267" s="2">
        <f t="shared" si="12"/>
        <v>10</v>
      </c>
      <c r="K267" s="2">
        <f t="shared" si="13"/>
        <v>0.4</v>
      </c>
      <c r="L267" s="154" t="s">
        <v>364</v>
      </c>
      <c r="M267" s="154" t="s">
        <v>365</v>
      </c>
      <c r="N267" s="2">
        <f t="shared" si="14"/>
        <v>0.4</v>
      </c>
      <c r="O267" s="154" t="s">
        <v>365</v>
      </c>
      <c r="P267" s="80">
        <v>1</v>
      </c>
      <c r="Q267" s="156" t="s">
        <v>365</v>
      </c>
    </row>
    <row r="268" spans="1:17" x14ac:dyDescent="0.25">
      <c r="A268" s="97"/>
      <c r="B268" s="2" t="str">
        <f>RAB!B294</f>
        <v>9. Pkerjaan Pas. SepticTank 1,5x2x1 M + Resapan</v>
      </c>
      <c r="C268" s="2">
        <v>7.0000000000000007E-2</v>
      </c>
      <c r="D268" s="80" t="s">
        <v>363</v>
      </c>
      <c r="E268" s="2">
        <f>RAB!C294</f>
        <v>2</v>
      </c>
      <c r="F268" s="2" t="str">
        <f>RAB!D294</f>
        <v>bh</v>
      </c>
      <c r="G268" s="2">
        <v>3</v>
      </c>
      <c r="H268" s="154" t="s">
        <v>363</v>
      </c>
      <c r="I268" s="155">
        <v>1</v>
      </c>
      <c r="J268" s="2">
        <f t="shared" si="12"/>
        <v>42.857142857142854</v>
      </c>
      <c r="K268" s="2">
        <f t="shared" si="13"/>
        <v>4.6666666666666669E-2</v>
      </c>
      <c r="L268" s="154" t="s">
        <v>364</v>
      </c>
      <c r="M268" s="154" t="s">
        <v>365</v>
      </c>
      <c r="N268" s="2">
        <f t="shared" si="14"/>
        <v>4.6666666666666669E-2</v>
      </c>
      <c r="O268" s="154" t="s">
        <v>365</v>
      </c>
      <c r="P268" s="80">
        <v>1</v>
      </c>
      <c r="Q268" s="156" t="s">
        <v>365</v>
      </c>
    </row>
    <row r="269" spans="1:17" x14ac:dyDescent="0.25">
      <c r="A269" s="97"/>
      <c r="B269" s="2" t="str">
        <f>RAB!B295</f>
        <v>10. Pekerjaan pas. Urinoir</v>
      </c>
      <c r="C269" s="2">
        <v>0.5</v>
      </c>
      <c r="D269" s="80" t="s">
        <v>363</v>
      </c>
      <c r="E269" s="2">
        <f>RAB!C295</f>
        <v>4</v>
      </c>
      <c r="F269" s="2" t="str">
        <f>RAB!D295</f>
        <v>bh</v>
      </c>
      <c r="G269" s="2">
        <v>3</v>
      </c>
      <c r="H269" s="154" t="s">
        <v>363</v>
      </c>
      <c r="I269" s="155">
        <v>1</v>
      </c>
      <c r="J269" s="2">
        <f t="shared" si="12"/>
        <v>6</v>
      </c>
      <c r="K269" s="2">
        <f t="shared" si="13"/>
        <v>0.66666666666666663</v>
      </c>
      <c r="L269" s="154" t="s">
        <v>364</v>
      </c>
      <c r="M269" s="154" t="s">
        <v>365</v>
      </c>
      <c r="N269" s="2">
        <f t="shared" si="14"/>
        <v>0.66666666666666663</v>
      </c>
      <c r="O269" s="154" t="s">
        <v>365</v>
      </c>
      <c r="P269" s="80">
        <v>1</v>
      </c>
      <c r="Q269" s="156" t="s">
        <v>365</v>
      </c>
    </row>
    <row r="270" spans="1:17" x14ac:dyDescent="0.25">
      <c r="A270" s="97"/>
      <c r="B270" s="2"/>
      <c r="C270" s="2"/>
      <c r="D270" s="80"/>
      <c r="E270" s="2"/>
      <c r="F270" s="2"/>
      <c r="G270" s="2"/>
      <c r="H270" s="154"/>
      <c r="I270" s="155"/>
      <c r="J270" s="2"/>
      <c r="K270" s="2"/>
      <c r="L270" s="154"/>
      <c r="M270" s="154"/>
      <c r="N270" s="2"/>
      <c r="O270" s="154"/>
      <c r="P270" s="80"/>
      <c r="Q270" s="156"/>
    </row>
    <row r="271" spans="1:17" ht="15.75" x14ac:dyDescent="0.25">
      <c r="A271" s="167" t="str">
        <f>RAB!A310</f>
        <v>X</v>
      </c>
      <c r="B271" s="363" t="str">
        <f>RAB!B310</f>
        <v>PEKERJAAN MECHANICAL &amp; ELECTRICAL</v>
      </c>
      <c r="C271" s="364"/>
      <c r="D271" s="364"/>
      <c r="E271" s="364"/>
      <c r="F271" s="364"/>
      <c r="G271" s="364"/>
      <c r="H271" s="364"/>
      <c r="I271" s="364"/>
      <c r="J271" s="364"/>
      <c r="K271" s="364"/>
      <c r="L271" s="364"/>
      <c r="M271" s="364"/>
      <c r="N271" s="364"/>
      <c r="O271" s="364"/>
      <c r="P271" s="364"/>
      <c r="Q271" s="365"/>
    </row>
    <row r="272" spans="1:17" x14ac:dyDescent="0.25">
      <c r="A272" s="97"/>
      <c r="B272" s="2" t="str">
        <f>RAB!B311</f>
        <v>LANTAI 1</v>
      </c>
      <c r="C272" s="2"/>
      <c r="D272" s="80"/>
      <c r="E272" s="2"/>
      <c r="F272" s="2"/>
      <c r="G272" s="2"/>
      <c r="H272" s="154"/>
      <c r="I272" s="155"/>
      <c r="J272" s="2"/>
      <c r="K272" s="2"/>
      <c r="L272" s="154"/>
      <c r="M272" s="154"/>
      <c r="N272" s="2"/>
      <c r="O272" s="154"/>
      <c r="P272" s="80"/>
      <c r="Q272" s="156"/>
    </row>
    <row r="273" spans="1:17" x14ac:dyDescent="0.25">
      <c r="A273" s="97"/>
      <c r="B273" s="2" t="str">
        <f>RAB!B312</f>
        <v>1. Pekerjaan Pas. Sakelar Ganda</v>
      </c>
      <c r="C273" s="2">
        <f>'Analisa Harga Satuan'!B837</f>
        <v>0.5</v>
      </c>
      <c r="D273" s="80" t="s">
        <v>363</v>
      </c>
      <c r="E273" s="2">
        <f>RAB!C312</f>
        <v>3</v>
      </c>
      <c r="F273" s="2" t="str">
        <f>RAB!D312</f>
        <v>bh</v>
      </c>
      <c r="G273" s="2">
        <v>3</v>
      </c>
      <c r="H273" s="154" t="s">
        <v>363</v>
      </c>
      <c r="I273" s="155">
        <v>1</v>
      </c>
      <c r="J273" s="2">
        <f t="shared" si="12"/>
        <v>6</v>
      </c>
      <c r="K273" s="2">
        <f t="shared" si="13"/>
        <v>0.5</v>
      </c>
      <c r="L273" s="154" t="s">
        <v>364</v>
      </c>
      <c r="M273" s="154" t="s">
        <v>365</v>
      </c>
      <c r="N273" s="2">
        <f t="shared" si="14"/>
        <v>0.5</v>
      </c>
      <c r="O273" s="154" t="s">
        <v>365</v>
      </c>
      <c r="P273" s="80">
        <v>1</v>
      </c>
      <c r="Q273" s="156" t="s">
        <v>365</v>
      </c>
    </row>
    <row r="274" spans="1:17" x14ac:dyDescent="0.25">
      <c r="A274" s="97"/>
      <c r="B274" s="2" t="str">
        <f>RAB!B313</f>
        <v>2. Pekerjaan pas. Sakelar Tunggal</v>
      </c>
      <c r="C274" s="2">
        <v>0.5</v>
      </c>
      <c r="D274" s="80" t="s">
        <v>363</v>
      </c>
      <c r="E274" s="2">
        <f>RAB!C313</f>
        <v>3</v>
      </c>
      <c r="F274" s="2" t="str">
        <f>RAB!D313</f>
        <v>bh</v>
      </c>
      <c r="G274" s="2">
        <v>3</v>
      </c>
      <c r="H274" s="154" t="s">
        <v>363</v>
      </c>
      <c r="I274" s="155">
        <v>1</v>
      </c>
      <c r="J274" s="2">
        <f t="shared" si="12"/>
        <v>6</v>
      </c>
      <c r="K274" s="2">
        <f t="shared" si="13"/>
        <v>0.5</v>
      </c>
      <c r="L274" s="154" t="s">
        <v>364</v>
      </c>
      <c r="M274" s="154" t="s">
        <v>365</v>
      </c>
      <c r="N274" s="2">
        <f t="shared" si="14"/>
        <v>0.5</v>
      </c>
      <c r="O274" s="154" t="s">
        <v>365</v>
      </c>
      <c r="P274" s="80">
        <v>1</v>
      </c>
      <c r="Q274" s="156" t="s">
        <v>365</v>
      </c>
    </row>
    <row r="275" spans="1:17" x14ac:dyDescent="0.25">
      <c r="A275" s="97"/>
      <c r="B275" s="2" t="str">
        <f>RAB!B314</f>
        <v>3. Pekerjaan Pas. Lampu Downlight 18 Watt</v>
      </c>
      <c r="C275" s="2">
        <f>'Analisa Harga Satuan'!B854</f>
        <v>0.5</v>
      </c>
      <c r="D275" s="80" t="s">
        <v>363</v>
      </c>
      <c r="E275" s="2">
        <f>RAB!C314</f>
        <v>2</v>
      </c>
      <c r="F275" s="2" t="str">
        <f>RAB!D314</f>
        <v>bh</v>
      </c>
      <c r="G275" s="2">
        <v>1</v>
      </c>
      <c r="H275" s="154" t="s">
        <v>363</v>
      </c>
      <c r="I275" s="155">
        <v>1</v>
      </c>
      <c r="J275" s="2">
        <f t="shared" si="12"/>
        <v>2</v>
      </c>
      <c r="K275" s="2">
        <f t="shared" si="13"/>
        <v>1</v>
      </c>
      <c r="L275" s="154" t="s">
        <v>364</v>
      </c>
      <c r="M275" s="154" t="s">
        <v>365</v>
      </c>
      <c r="N275" s="2">
        <f t="shared" si="14"/>
        <v>1</v>
      </c>
      <c r="O275" s="154" t="s">
        <v>365</v>
      </c>
      <c r="P275" s="80">
        <v>1</v>
      </c>
      <c r="Q275" s="156" t="s">
        <v>365</v>
      </c>
    </row>
    <row r="276" spans="1:17" x14ac:dyDescent="0.25">
      <c r="A276" s="97"/>
      <c r="B276" s="2" t="str">
        <f>RAB!B315</f>
        <v>4. Pekerjaan pas. Lampu TL 36 Watt</v>
      </c>
      <c r="C276" s="2">
        <f>C275</f>
        <v>0.5</v>
      </c>
      <c r="D276" s="80" t="s">
        <v>363</v>
      </c>
      <c r="E276" s="2">
        <f>RAB!C315</f>
        <v>16</v>
      </c>
      <c r="F276" s="2" t="str">
        <f>RAB!D315</f>
        <v>bh</v>
      </c>
      <c r="G276" s="2">
        <v>8</v>
      </c>
      <c r="H276" s="154" t="s">
        <v>363</v>
      </c>
      <c r="I276" s="155">
        <v>1</v>
      </c>
      <c r="J276" s="2">
        <f t="shared" si="12"/>
        <v>16</v>
      </c>
      <c r="K276" s="2">
        <f t="shared" si="13"/>
        <v>1</v>
      </c>
      <c r="L276" s="154" t="s">
        <v>364</v>
      </c>
      <c r="M276" s="154" t="s">
        <v>365</v>
      </c>
      <c r="N276" s="2">
        <f t="shared" si="14"/>
        <v>1</v>
      </c>
      <c r="O276" s="154" t="s">
        <v>365</v>
      </c>
      <c r="P276" s="80">
        <v>1</v>
      </c>
      <c r="Q276" s="156" t="s">
        <v>365</v>
      </c>
    </row>
    <row r="277" spans="1:17" x14ac:dyDescent="0.25">
      <c r="A277" s="97"/>
      <c r="B277" s="2" t="str">
        <f>RAB!B316</f>
        <v>5. Pekerjaan Pas. Stop Contact</v>
      </c>
      <c r="C277" s="2">
        <f>'Analisa Harga Satuan'!B871</f>
        <v>0.5</v>
      </c>
      <c r="D277" s="80" t="s">
        <v>363</v>
      </c>
      <c r="E277" s="2">
        <f>RAB!C316</f>
        <v>9</v>
      </c>
      <c r="F277" s="2" t="str">
        <f>RAB!D316</f>
        <v>bh</v>
      </c>
      <c r="G277" s="2">
        <v>3</v>
      </c>
      <c r="H277" s="154" t="s">
        <v>363</v>
      </c>
      <c r="I277" s="155">
        <v>1</v>
      </c>
      <c r="J277" s="2">
        <f t="shared" si="12"/>
        <v>6</v>
      </c>
      <c r="K277" s="2">
        <f t="shared" si="13"/>
        <v>1.5</v>
      </c>
      <c r="L277" s="154" t="s">
        <v>364</v>
      </c>
      <c r="M277" s="154" t="s">
        <v>365</v>
      </c>
      <c r="N277" s="2">
        <f t="shared" si="14"/>
        <v>1.5</v>
      </c>
      <c r="O277" s="154" t="s">
        <v>365</v>
      </c>
      <c r="P277" s="80">
        <v>2</v>
      </c>
      <c r="Q277" s="156" t="s">
        <v>365</v>
      </c>
    </row>
    <row r="278" spans="1:17" x14ac:dyDescent="0.25">
      <c r="A278" s="97"/>
      <c r="B278" s="2" t="str">
        <f>RAB!B317</f>
        <v>6. Pekerjaan Pas. MCB</v>
      </c>
      <c r="C278" s="2">
        <f>C277</f>
        <v>0.5</v>
      </c>
      <c r="D278" s="80" t="s">
        <v>363</v>
      </c>
      <c r="E278" s="2">
        <f>RAB!C317</f>
        <v>1</v>
      </c>
      <c r="F278" s="2" t="str">
        <f>RAB!D317</f>
        <v>bh</v>
      </c>
      <c r="G278" s="2">
        <v>3</v>
      </c>
      <c r="H278" s="154" t="s">
        <v>363</v>
      </c>
      <c r="I278" s="155">
        <v>1</v>
      </c>
      <c r="J278" s="2">
        <f t="shared" si="12"/>
        <v>6</v>
      </c>
      <c r="K278" s="2">
        <f t="shared" si="13"/>
        <v>0.16666666666666666</v>
      </c>
      <c r="L278" s="154" t="s">
        <v>364</v>
      </c>
      <c r="M278" s="154" t="s">
        <v>365</v>
      </c>
      <c r="N278" s="2">
        <f t="shared" si="14"/>
        <v>0.16666666666666666</v>
      </c>
      <c r="O278" s="154" t="s">
        <v>365</v>
      </c>
      <c r="P278" s="80">
        <v>1</v>
      </c>
      <c r="Q278" s="156" t="s">
        <v>365</v>
      </c>
    </row>
    <row r="279" spans="1:17" x14ac:dyDescent="0.25">
      <c r="A279" s="97"/>
      <c r="B279" s="2" t="str">
        <f>RAB!B318</f>
        <v>LANTAI 2</v>
      </c>
      <c r="C279" s="2"/>
      <c r="D279" s="80"/>
      <c r="E279" s="2"/>
      <c r="F279" s="2"/>
      <c r="G279" s="2"/>
      <c r="H279" s="154"/>
      <c r="I279" s="155"/>
      <c r="J279" s="2"/>
      <c r="K279" s="2"/>
      <c r="L279" s="154"/>
      <c r="M279" s="154"/>
      <c r="N279" s="2"/>
      <c r="O279" s="154"/>
      <c r="P279" s="80"/>
      <c r="Q279" s="156"/>
    </row>
    <row r="280" spans="1:17" x14ac:dyDescent="0.25">
      <c r="A280" s="97"/>
      <c r="B280" s="2" t="str">
        <f>RAB!B319</f>
        <v>1. Pekerjaan Pas. Sakelar Ganda</v>
      </c>
      <c r="C280" s="2">
        <v>0.5</v>
      </c>
      <c r="D280" s="80" t="s">
        <v>363</v>
      </c>
      <c r="E280" s="2">
        <f>RAB!C319</f>
        <v>3</v>
      </c>
      <c r="F280" s="2" t="str">
        <f>RAB!D319</f>
        <v>bh</v>
      </c>
      <c r="G280" s="2">
        <v>3</v>
      </c>
      <c r="H280" s="154" t="s">
        <v>363</v>
      </c>
      <c r="I280" s="155">
        <v>1</v>
      </c>
      <c r="J280" s="2">
        <f t="shared" si="12"/>
        <v>6</v>
      </c>
      <c r="K280" s="2">
        <f t="shared" si="13"/>
        <v>0.5</v>
      </c>
      <c r="L280" s="154" t="s">
        <v>364</v>
      </c>
      <c r="M280" s="154" t="s">
        <v>365</v>
      </c>
      <c r="N280" s="2">
        <f t="shared" si="14"/>
        <v>0.5</v>
      </c>
      <c r="O280" s="154" t="s">
        <v>365</v>
      </c>
      <c r="P280" s="80">
        <v>1</v>
      </c>
      <c r="Q280" s="156" t="s">
        <v>365</v>
      </c>
    </row>
    <row r="281" spans="1:17" x14ac:dyDescent="0.25">
      <c r="A281" s="97"/>
      <c r="B281" s="2" t="str">
        <f>RAB!B320</f>
        <v>2. Pekerjaan pas. Sakelar Tunggal</v>
      </c>
      <c r="C281" s="2">
        <v>0.5</v>
      </c>
      <c r="D281" s="80" t="s">
        <v>363</v>
      </c>
      <c r="E281" s="2">
        <f>RAB!C320</f>
        <v>3</v>
      </c>
      <c r="F281" s="2" t="str">
        <f>RAB!D320</f>
        <v>bh</v>
      </c>
      <c r="G281" s="2">
        <v>3</v>
      </c>
      <c r="H281" s="154" t="s">
        <v>363</v>
      </c>
      <c r="I281" s="155">
        <v>1</v>
      </c>
      <c r="J281" s="2">
        <f t="shared" si="12"/>
        <v>6</v>
      </c>
      <c r="K281" s="2">
        <f t="shared" si="13"/>
        <v>0.5</v>
      </c>
      <c r="L281" s="154" t="s">
        <v>364</v>
      </c>
      <c r="M281" s="154" t="s">
        <v>365</v>
      </c>
      <c r="N281" s="2">
        <f t="shared" si="14"/>
        <v>0.5</v>
      </c>
      <c r="O281" s="154" t="s">
        <v>365</v>
      </c>
      <c r="P281" s="80">
        <v>1</v>
      </c>
      <c r="Q281" s="156" t="s">
        <v>365</v>
      </c>
    </row>
    <row r="282" spans="1:17" x14ac:dyDescent="0.25">
      <c r="A282" s="97"/>
      <c r="B282" s="2" t="str">
        <f>RAB!B321</f>
        <v>3. Pekerjaan Pas. Lampu Downlight 18 Watt</v>
      </c>
      <c r="C282" s="2">
        <v>0.5</v>
      </c>
      <c r="D282" s="80" t="s">
        <v>363</v>
      </c>
      <c r="E282" s="2">
        <f>RAB!C321</f>
        <v>2</v>
      </c>
      <c r="F282" s="2" t="str">
        <f>RAB!D321</f>
        <v>bh</v>
      </c>
      <c r="G282" s="2">
        <v>1</v>
      </c>
      <c r="H282" s="154" t="s">
        <v>363</v>
      </c>
      <c r="I282" s="155">
        <v>1</v>
      </c>
      <c r="J282" s="2">
        <f t="shared" si="12"/>
        <v>2</v>
      </c>
      <c r="K282" s="2">
        <f t="shared" si="13"/>
        <v>1</v>
      </c>
      <c r="L282" s="154" t="s">
        <v>364</v>
      </c>
      <c r="M282" s="154" t="s">
        <v>365</v>
      </c>
      <c r="N282" s="2">
        <f t="shared" si="14"/>
        <v>1</v>
      </c>
      <c r="O282" s="154" t="s">
        <v>365</v>
      </c>
      <c r="P282" s="80">
        <v>1</v>
      </c>
      <c r="Q282" s="156" t="s">
        <v>365</v>
      </c>
    </row>
    <row r="283" spans="1:17" x14ac:dyDescent="0.25">
      <c r="A283" s="97"/>
      <c r="B283" s="2" t="str">
        <f>RAB!B322</f>
        <v>4. Pekerjaan pas. Lampu TL 36 Watt</v>
      </c>
      <c r="C283" s="2">
        <v>0.5</v>
      </c>
      <c r="D283" s="80" t="s">
        <v>363</v>
      </c>
      <c r="E283" s="2">
        <f>RAB!C322</f>
        <v>16</v>
      </c>
      <c r="F283" s="2" t="str">
        <f>RAB!D322</f>
        <v>bh</v>
      </c>
      <c r="G283" s="2">
        <v>8</v>
      </c>
      <c r="H283" s="154" t="s">
        <v>363</v>
      </c>
      <c r="I283" s="155">
        <v>1</v>
      </c>
      <c r="J283" s="2">
        <f t="shared" si="12"/>
        <v>16</v>
      </c>
      <c r="K283" s="2">
        <f t="shared" si="13"/>
        <v>1</v>
      </c>
      <c r="L283" s="154" t="s">
        <v>364</v>
      </c>
      <c r="M283" s="154" t="s">
        <v>365</v>
      </c>
      <c r="N283" s="2">
        <f t="shared" si="14"/>
        <v>1</v>
      </c>
      <c r="O283" s="154" t="s">
        <v>365</v>
      </c>
      <c r="P283" s="80">
        <v>1</v>
      </c>
      <c r="Q283" s="156" t="s">
        <v>365</v>
      </c>
    </row>
    <row r="284" spans="1:17" x14ac:dyDescent="0.25">
      <c r="A284" s="97"/>
      <c r="B284" s="2" t="str">
        <f>RAB!B323</f>
        <v>5. Pekerjaan Pas. Stop Contact</v>
      </c>
      <c r="C284" s="2">
        <v>0.5</v>
      </c>
      <c r="D284" s="80" t="s">
        <v>363</v>
      </c>
      <c r="E284" s="2">
        <f>RAB!C323</f>
        <v>9</v>
      </c>
      <c r="F284" s="2" t="str">
        <f>RAB!D323</f>
        <v>bh</v>
      </c>
      <c r="G284" s="2">
        <v>3</v>
      </c>
      <c r="H284" s="154" t="s">
        <v>363</v>
      </c>
      <c r="I284" s="155">
        <v>1</v>
      </c>
      <c r="J284" s="2">
        <f t="shared" si="12"/>
        <v>6</v>
      </c>
      <c r="K284" s="2">
        <f t="shared" si="13"/>
        <v>1.5</v>
      </c>
      <c r="L284" s="154" t="s">
        <v>364</v>
      </c>
      <c r="M284" s="154" t="s">
        <v>365</v>
      </c>
      <c r="N284" s="2">
        <f t="shared" si="14"/>
        <v>1.5</v>
      </c>
      <c r="O284" s="154" t="s">
        <v>365</v>
      </c>
      <c r="P284" s="80">
        <v>2</v>
      </c>
      <c r="Q284" s="156" t="s">
        <v>365</v>
      </c>
    </row>
    <row r="285" spans="1:17" x14ac:dyDescent="0.25">
      <c r="A285" s="97"/>
      <c r="B285" s="2" t="str">
        <f>RAB!B324</f>
        <v>6. Pekerjaan Pas. MCB</v>
      </c>
      <c r="C285" s="2">
        <v>0.5</v>
      </c>
      <c r="D285" s="80" t="s">
        <v>363</v>
      </c>
      <c r="E285" s="2">
        <f>RAB!C324</f>
        <v>1</v>
      </c>
      <c r="F285" s="2" t="str">
        <f>RAB!D324</f>
        <v>bh</v>
      </c>
      <c r="G285" s="2">
        <v>3</v>
      </c>
      <c r="H285" s="154" t="s">
        <v>363</v>
      </c>
      <c r="I285" s="155">
        <v>1</v>
      </c>
      <c r="J285" s="2">
        <f t="shared" si="12"/>
        <v>6</v>
      </c>
      <c r="K285" s="2">
        <f t="shared" si="13"/>
        <v>0.16666666666666666</v>
      </c>
      <c r="L285" s="154" t="s">
        <v>364</v>
      </c>
      <c r="M285" s="154" t="s">
        <v>365</v>
      </c>
      <c r="N285" s="2">
        <f t="shared" si="14"/>
        <v>0.16666666666666666</v>
      </c>
      <c r="O285" s="154" t="s">
        <v>365</v>
      </c>
      <c r="P285" s="80">
        <v>1</v>
      </c>
      <c r="Q285" s="156" t="s">
        <v>365</v>
      </c>
    </row>
    <row r="286" spans="1:17" x14ac:dyDescent="0.25">
      <c r="A286" s="97"/>
      <c r="B286" s="2" t="str">
        <f>RAB!B325</f>
        <v>LANTAI 3</v>
      </c>
      <c r="C286" s="2"/>
      <c r="D286" s="80"/>
      <c r="E286" s="2"/>
      <c r="F286" s="2"/>
      <c r="G286" s="2"/>
      <c r="H286" s="154"/>
      <c r="I286" s="155"/>
      <c r="J286" s="2"/>
      <c r="K286" s="2"/>
      <c r="L286" s="154"/>
      <c r="M286" s="154"/>
      <c r="N286" s="2"/>
      <c r="O286" s="154"/>
      <c r="P286" s="80"/>
      <c r="Q286" s="156"/>
    </row>
    <row r="287" spans="1:17" x14ac:dyDescent="0.25">
      <c r="A287" s="97"/>
      <c r="B287" s="2" t="str">
        <f>RAB!B326</f>
        <v>1. Pekerjaan Pas. Sakelar Ganda</v>
      </c>
      <c r="C287" s="2">
        <v>0.5</v>
      </c>
      <c r="D287" s="80" t="s">
        <v>363</v>
      </c>
      <c r="E287" s="2">
        <f>RAB!C326</f>
        <v>3</v>
      </c>
      <c r="F287" s="2" t="str">
        <f>RAB!D326</f>
        <v>bh</v>
      </c>
      <c r="G287" s="2">
        <v>3</v>
      </c>
      <c r="H287" s="154" t="s">
        <v>363</v>
      </c>
      <c r="I287" s="155">
        <v>1</v>
      </c>
      <c r="J287" s="2">
        <f t="shared" si="12"/>
        <v>6</v>
      </c>
      <c r="K287" s="2">
        <f t="shared" si="13"/>
        <v>0.5</v>
      </c>
      <c r="L287" s="154" t="s">
        <v>364</v>
      </c>
      <c r="M287" s="154" t="s">
        <v>365</v>
      </c>
      <c r="N287" s="2">
        <f t="shared" si="14"/>
        <v>0.5</v>
      </c>
      <c r="O287" s="154" t="s">
        <v>365</v>
      </c>
      <c r="P287" s="80">
        <v>1</v>
      </c>
      <c r="Q287" s="156" t="s">
        <v>365</v>
      </c>
    </row>
    <row r="288" spans="1:17" x14ac:dyDescent="0.25">
      <c r="A288" s="97"/>
      <c r="B288" s="2" t="str">
        <f>RAB!B327</f>
        <v>2. Pekerjaan pas. Sakelar Tunggal</v>
      </c>
      <c r="C288" s="2">
        <v>0.5</v>
      </c>
      <c r="D288" s="80" t="s">
        <v>363</v>
      </c>
      <c r="E288" s="2">
        <f>RAB!C327</f>
        <v>3</v>
      </c>
      <c r="F288" s="2" t="str">
        <f>RAB!D327</f>
        <v>bh</v>
      </c>
      <c r="G288" s="2">
        <v>3</v>
      </c>
      <c r="H288" s="154" t="s">
        <v>363</v>
      </c>
      <c r="I288" s="155">
        <v>1</v>
      </c>
      <c r="J288" s="2">
        <f t="shared" si="12"/>
        <v>6</v>
      </c>
      <c r="K288" s="2">
        <f t="shared" si="13"/>
        <v>0.5</v>
      </c>
      <c r="L288" s="154" t="s">
        <v>364</v>
      </c>
      <c r="M288" s="154" t="s">
        <v>365</v>
      </c>
      <c r="N288" s="2">
        <f t="shared" si="14"/>
        <v>0.5</v>
      </c>
      <c r="O288" s="154" t="s">
        <v>365</v>
      </c>
      <c r="P288" s="80">
        <v>1</v>
      </c>
      <c r="Q288" s="156" t="s">
        <v>365</v>
      </c>
    </row>
    <row r="289" spans="1:17" x14ac:dyDescent="0.25">
      <c r="A289" s="97"/>
      <c r="B289" s="2" t="str">
        <f>RAB!B328</f>
        <v>3. Pekerjaan Pas. Lampu Downlight 18 Watt</v>
      </c>
      <c r="C289" s="2">
        <v>0.5</v>
      </c>
      <c r="D289" s="80" t="s">
        <v>363</v>
      </c>
      <c r="E289" s="2">
        <f>RAB!C328</f>
        <v>2</v>
      </c>
      <c r="F289" s="2" t="str">
        <f>RAB!D328</f>
        <v>bh</v>
      </c>
      <c r="G289" s="2">
        <v>1</v>
      </c>
      <c r="H289" s="154" t="s">
        <v>363</v>
      </c>
      <c r="I289" s="155">
        <v>1</v>
      </c>
      <c r="J289" s="2">
        <f t="shared" si="12"/>
        <v>2</v>
      </c>
      <c r="K289" s="2">
        <f t="shared" si="13"/>
        <v>1</v>
      </c>
      <c r="L289" s="154" t="s">
        <v>364</v>
      </c>
      <c r="M289" s="154" t="s">
        <v>365</v>
      </c>
      <c r="N289" s="2">
        <f t="shared" si="14"/>
        <v>1</v>
      </c>
      <c r="O289" s="154" t="s">
        <v>365</v>
      </c>
      <c r="P289" s="80">
        <v>1</v>
      </c>
      <c r="Q289" s="156" t="s">
        <v>365</v>
      </c>
    </row>
    <row r="290" spans="1:17" x14ac:dyDescent="0.25">
      <c r="A290" s="97"/>
      <c r="B290" s="2" t="str">
        <f>RAB!B329</f>
        <v>4. Pekerjaan pas. Lampu TL 36 Watt</v>
      </c>
      <c r="C290" s="2">
        <v>0.5</v>
      </c>
      <c r="D290" s="80" t="s">
        <v>363</v>
      </c>
      <c r="E290" s="2">
        <f>RAB!C329</f>
        <v>16</v>
      </c>
      <c r="F290" s="2" t="str">
        <f>RAB!D329</f>
        <v>bh</v>
      </c>
      <c r="G290" s="2">
        <v>8</v>
      </c>
      <c r="H290" s="154" t="s">
        <v>363</v>
      </c>
      <c r="I290" s="155">
        <v>1</v>
      </c>
      <c r="J290" s="2">
        <f t="shared" si="12"/>
        <v>16</v>
      </c>
      <c r="K290" s="2">
        <f t="shared" si="13"/>
        <v>1</v>
      </c>
      <c r="L290" s="154" t="s">
        <v>364</v>
      </c>
      <c r="M290" s="154" t="s">
        <v>365</v>
      </c>
      <c r="N290" s="2">
        <f t="shared" si="14"/>
        <v>1</v>
      </c>
      <c r="O290" s="154" t="s">
        <v>365</v>
      </c>
      <c r="P290" s="80">
        <v>1</v>
      </c>
      <c r="Q290" s="156" t="s">
        <v>365</v>
      </c>
    </row>
    <row r="291" spans="1:17" x14ac:dyDescent="0.25">
      <c r="A291" s="97"/>
      <c r="B291" s="2" t="str">
        <f>RAB!B330</f>
        <v>5. Pekerjaan Pas. Stop Contact</v>
      </c>
      <c r="C291" s="2">
        <v>0.5</v>
      </c>
      <c r="D291" s="80" t="s">
        <v>363</v>
      </c>
      <c r="E291" s="2">
        <f>RAB!C330</f>
        <v>9</v>
      </c>
      <c r="F291" s="2" t="str">
        <f>RAB!D330</f>
        <v>bh</v>
      </c>
      <c r="G291" s="2">
        <v>3</v>
      </c>
      <c r="H291" s="154" t="s">
        <v>363</v>
      </c>
      <c r="I291" s="155">
        <v>1</v>
      </c>
      <c r="J291" s="2">
        <f t="shared" si="12"/>
        <v>6</v>
      </c>
      <c r="K291" s="2">
        <f t="shared" si="13"/>
        <v>1.5</v>
      </c>
      <c r="L291" s="154" t="s">
        <v>364</v>
      </c>
      <c r="M291" s="154" t="s">
        <v>365</v>
      </c>
      <c r="N291" s="2">
        <f t="shared" si="14"/>
        <v>1.5</v>
      </c>
      <c r="O291" s="154" t="s">
        <v>365</v>
      </c>
      <c r="P291" s="80">
        <v>2</v>
      </c>
      <c r="Q291" s="156" t="s">
        <v>365</v>
      </c>
    </row>
    <row r="292" spans="1:17" x14ac:dyDescent="0.25">
      <c r="A292" s="97"/>
      <c r="B292" s="2" t="str">
        <f>RAB!B331</f>
        <v>6. Pekerjaan Pas. MCB</v>
      </c>
      <c r="C292" s="2">
        <v>0.5</v>
      </c>
      <c r="D292" s="80" t="s">
        <v>363</v>
      </c>
      <c r="E292" s="2">
        <f>RAB!C331</f>
        <v>1</v>
      </c>
      <c r="F292" s="2" t="str">
        <f>RAB!D331</f>
        <v>bh</v>
      </c>
      <c r="G292" s="2">
        <v>3</v>
      </c>
      <c r="H292" s="154" t="s">
        <v>363</v>
      </c>
      <c r="I292" s="155">
        <v>1</v>
      </c>
      <c r="J292" s="2">
        <f t="shared" si="12"/>
        <v>6</v>
      </c>
      <c r="K292" s="2">
        <f t="shared" si="13"/>
        <v>0.16666666666666666</v>
      </c>
      <c r="L292" s="154" t="s">
        <v>364</v>
      </c>
      <c r="M292" s="154" t="s">
        <v>365</v>
      </c>
      <c r="N292" s="2">
        <f t="shared" si="14"/>
        <v>0.16666666666666666</v>
      </c>
      <c r="O292" s="154" t="s">
        <v>365</v>
      </c>
      <c r="P292" s="80">
        <v>1</v>
      </c>
      <c r="Q292" s="156" t="s">
        <v>365</v>
      </c>
    </row>
    <row r="293" spans="1:17" x14ac:dyDescent="0.25">
      <c r="A293" s="97"/>
      <c r="B293" s="2" t="str">
        <f>RAB!B332</f>
        <v>LANTAI 4</v>
      </c>
      <c r="C293" s="2"/>
      <c r="D293" s="80"/>
      <c r="E293" s="2"/>
      <c r="F293" s="2"/>
      <c r="G293" s="2"/>
      <c r="H293" s="154"/>
      <c r="I293" s="155"/>
      <c r="J293" s="2"/>
      <c r="K293" s="2"/>
      <c r="L293" s="154"/>
      <c r="M293" s="154"/>
      <c r="N293" s="2"/>
      <c r="O293" s="154"/>
      <c r="P293" s="80"/>
      <c r="Q293" s="156"/>
    </row>
    <row r="294" spans="1:17" x14ac:dyDescent="0.25">
      <c r="A294" s="97"/>
      <c r="B294" s="2" t="str">
        <f>RAB!B333</f>
        <v>1. Pekerjaan Pas. Sakelar Ganda</v>
      </c>
      <c r="C294" s="2">
        <v>0.5</v>
      </c>
      <c r="D294" s="80" t="s">
        <v>363</v>
      </c>
      <c r="E294" s="2">
        <f>RAB!C333</f>
        <v>3</v>
      </c>
      <c r="F294" s="2" t="str">
        <f>RAB!D333</f>
        <v>bh</v>
      </c>
      <c r="G294" s="2">
        <v>3</v>
      </c>
      <c r="H294" s="154" t="s">
        <v>363</v>
      </c>
      <c r="I294" s="155">
        <v>1</v>
      </c>
      <c r="J294" s="2">
        <f t="shared" si="12"/>
        <v>6</v>
      </c>
      <c r="K294" s="2">
        <f t="shared" si="13"/>
        <v>0.5</v>
      </c>
      <c r="L294" s="154" t="s">
        <v>364</v>
      </c>
      <c r="M294" s="154" t="s">
        <v>365</v>
      </c>
      <c r="N294" s="2">
        <f t="shared" si="14"/>
        <v>0.5</v>
      </c>
      <c r="O294" s="154" t="s">
        <v>365</v>
      </c>
      <c r="P294" s="80">
        <v>1</v>
      </c>
      <c r="Q294" s="156" t="s">
        <v>365</v>
      </c>
    </row>
    <row r="295" spans="1:17" x14ac:dyDescent="0.25">
      <c r="A295" s="97"/>
      <c r="B295" s="2" t="str">
        <f>RAB!B334</f>
        <v>2. Pekerjaan pas. Sakelar Tunggal</v>
      </c>
      <c r="C295" s="2">
        <v>0.5</v>
      </c>
      <c r="D295" s="80" t="s">
        <v>363</v>
      </c>
      <c r="E295" s="2">
        <f>RAB!C334</f>
        <v>3</v>
      </c>
      <c r="F295" s="2" t="str">
        <f>RAB!D334</f>
        <v>bh</v>
      </c>
      <c r="G295" s="2">
        <v>3</v>
      </c>
      <c r="H295" s="154" t="s">
        <v>363</v>
      </c>
      <c r="I295" s="155">
        <v>1</v>
      </c>
      <c r="J295" s="2">
        <f t="shared" si="12"/>
        <v>6</v>
      </c>
      <c r="K295" s="2">
        <f t="shared" si="13"/>
        <v>0.5</v>
      </c>
      <c r="L295" s="154" t="s">
        <v>364</v>
      </c>
      <c r="M295" s="154" t="s">
        <v>365</v>
      </c>
      <c r="N295" s="2">
        <f t="shared" si="14"/>
        <v>0.5</v>
      </c>
      <c r="O295" s="154" t="s">
        <v>365</v>
      </c>
      <c r="P295" s="80">
        <v>1</v>
      </c>
      <c r="Q295" s="156" t="s">
        <v>365</v>
      </c>
    </row>
    <row r="296" spans="1:17" x14ac:dyDescent="0.25">
      <c r="A296" s="97"/>
      <c r="B296" s="2" t="str">
        <f>RAB!B335</f>
        <v>3. Pekerjaan Pas. Lampu Downlight 18 Watt</v>
      </c>
      <c r="C296" s="2">
        <v>0.5</v>
      </c>
      <c r="D296" s="80" t="s">
        <v>363</v>
      </c>
      <c r="E296" s="2">
        <f>RAB!C335</f>
        <v>2</v>
      </c>
      <c r="F296" s="2" t="str">
        <f>RAB!D335</f>
        <v>bh</v>
      </c>
      <c r="G296" s="2">
        <v>1</v>
      </c>
      <c r="H296" s="154" t="s">
        <v>363</v>
      </c>
      <c r="I296" s="155">
        <v>1</v>
      </c>
      <c r="J296" s="2">
        <f t="shared" si="12"/>
        <v>2</v>
      </c>
      <c r="K296" s="2">
        <f t="shared" si="13"/>
        <v>1</v>
      </c>
      <c r="L296" s="154" t="s">
        <v>364</v>
      </c>
      <c r="M296" s="154" t="s">
        <v>365</v>
      </c>
      <c r="N296" s="2">
        <f t="shared" si="14"/>
        <v>1</v>
      </c>
      <c r="O296" s="154" t="s">
        <v>365</v>
      </c>
      <c r="P296" s="80">
        <v>1</v>
      </c>
      <c r="Q296" s="156" t="s">
        <v>365</v>
      </c>
    </row>
    <row r="297" spans="1:17" x14ac:dyDescent="0.25">
      <c r="A297" s="97"/>
      <c r="B297" s="2" t="str">
        <f>RAB!B336</f>
        <v>4. Pekerjaan pas. Lampu TL 36 Watt</v>
      </c>
      <c r="C297" s="2">
        <v>0.5</v>
      </c>
      <c r="D297" s="80" t="s">
        <v>363</v>
      </c>
      <c r="E297" s="2">
        <f>RAB!C336</f>
        <v>16</v>
      </c>
      <c r="F297" s="2" t="str">
        <f>RAB!D336</f>
        <v>bh</v>
      </c>
      <c r="G297" s="2">
        <v>8</v>
      </c>
      <c r="H297" s="154" t="s">
        <v>363</v>
      </c>
      <c r="I297" s="155">
        <v>1</v>
      </c>
      <c r="J297" s="2">
        <f t="shared" si="12"/>
        <v>16</v>
      </c>
      <c r="K297" s="2">
        <f t="shared" si="13"/>
        <v>1</v>
      </c>
      <c r="L297" s="154" t="s">
        <v>364</v>
      </c>
      <c r="M297" s="154" t="s">
        <v>365</v>
      </c>
      <c r="N297" s="2">
        <f t="shared" si="14"/>
        <v>1</v>
      </c>
      <c r="O297" s="154" t="s">
        <v>365</v>
      </c>
      <c r="P297" s="80">
        <v>1</v>
      </c>
      <c r="Q297" s="156" t="s">
        <v>365</v>
      </c>
    </row>
    <row r="298" spans="1:17" x14ac:dyDescent="0.25">
      <c r="A298" s="97"/>
      <c r="B298" s="2" t="str">
        <f>RAB!B337</f>
        <v>5. Pekerjaan Pas. Stop Contact</v>
      </c>
      <c r="C298" s="2">
        <v>0.5</v>
      </c>
      <c r="D298" s="80" t="s">
        <v>363</v>
      </c>
      <c r="E298" s="2">
        <f>RAB!C337</f>
        <v>9</v>
      </c>
      <c r="F298" s="2" t="str">
        <f>RAB!D337</f>
        <v>bh</v>
      </c>
      <c r="G298" s="2">
        <v>3</v>
      </c>
      <c r="H298" s="154" t="s">
        <v>363</v>
      </c>
      <c r="I298" s="155">
        <v>1</v>
      </c>
      <c r="J298" s="2">
        <f t="shared" si="12"/>
        <v>6</v>
      </c>
      <c r="K298" s="2">
        <f t="shared" si="13"/>
        <v>1.5</v>
      </c>
      <c r="L298" s="154" t="s">
        <v>364</v>
      </c>
      <c r="M298" s="154" t="s">
        <v>365</v>
      </c>
      <c r="N298" s="2">
        <f t="shared" si="14"/>
        <v>1.5</v>
      </c>
      <c r="O298" s="154" t="s">
        <v>365</v>
      </c>
      <c r="P298" s="80">
        <v>2</v>
      </c>
      <c r="Q298" s="156" t="s">
        <v>365</v>
      </c>
    </row>
    <row r="299" spans="1:17" x14ac:dyDescent="0.25">
      <c r="A299" s="97"/>
      <c r="B299" s="2" t="str">
        <f>RAB!B338</f>
        <v>6. Pekerjaan Pas. MCB</v>
      </c>
      <c r="C299" s="2">
        <v>0.5</v>
      </c>
      <c r="D299" s="80" t="s">
        <v>363</v>
      </c>
      <c r="E299" s="2">
        <f>RAB!C338</f>
        <v>1</v>
      </c>
      <c r="F299" s="2" t="str">
        <f>RAB!D338</f>
        <v>bh</v>
      </c>
      <c r="G299" s="2">
        <v>3</v>
      </c>
      <c r="H299" s="154" t="s">
        <v>363</v>
      </c>
      <c r="I299" s="155">
        <v>1</v>
      </c>
      <c r="J299" s="2">
        <f t="shared" si="12"/>
        <v>6</v>
      </c>
      <c r="K299" s="2">
        <f t="shared" si="13"/>
        <v>0.16666666666666666</v>
      </c>
      <c r="L299" s="154" t="s">
        <v>364</v>
      </c>
      <c r="M299" s="154" t="s">
        <v>365</v>
      </c>
      <c r="N299" s="2">
        <f t="shared" si="14"/>
        <v>0.16666666666666666</v>
      </c>
      <c r="O299" s="154" t="s">
        <v>365</v>
      </c>
      <c r="P299" s="80">
        <v>1</v>
      </c>
      <c r="Q299" s="156" t="s">
        <v>365</v>
      </c>
    </row>
    <row r="300" spans="1:17" x14ac:dyDescent="0.25">
      <c r="A300" s="97"/>
      <c r="B300" s="2" t="str">
        <f>RAB!B339</f>
        <v>LANTAI 5</v>
      </c>
      <c r="C300" s="2"/>
      <c r="D300" s="80"/>
      <c r="E300" s="2"/>
      <c r="F300" s="2"/>
      <c r="G300" s="2"/>
      <c r="H300" s="154"/>
      <c r="I300" s="155"/>
      <c r="J300" s="2"/>
      <c r="K300" s="2"/>
      <c r="L300" s="154"/>
      <c r="M300" s="154"/>
      <c r="N300" s="2"/>
      <c r="O300" s="154"/>
      <c r="P300" s="80"/>
      <c r="Q300" s="156"/>
    </row>
    <row r="301" spans="1:17" x14ac:dyDescent="0.25">
      <c r="A301" s="97"/>
      <c r="B301" s="2" t="str">
        <f>RAB!B340</f>
        <v>1. Pekerjaan Pas. Sakelar Ganda</v>
      </c>
      <c r="C301" s="2">
        <v>0.5</v>
      </c>
      <c r="D301" s="80" t="s">
        <v>363</v>
      </c>
      <c r="E301" s="2">
        <f>RAB!C340</f>
        <v>3</v>
      </c>
      <c r="F301" s="2" t="str">
        <f>RAB!D340</f>
        <v>bh</v>
      </c>
      <c r="G301" s="2">
        <v>3</v>
      </c>
      <c r="H301" s="154" t="s">
        <v>363</v>
      </c>
      <c r="I301" s="155">
        <v>1</v>
      </c>
      <c r="J301" s="2">
        <f t="shared" si="12"/>
        <v>6</v>
      </c>
      <c r="K301" s="2">
        <f t="shared" si="13"/>
        <v>0.5</v>
      </c>
      <c r="L301" s="154" t="s">
        <v>364</v>
      </c>
      <c r="M301" s="154" t="s">
        <v>365</v>
      </c>
      <c r="N301" s="2">
        <f t="shared" si="14"/>
        <v>0.5</v>
      </c>
      <c r="O301" s="154" t="s">
        <v>365</v>
      </c>
      <c r="P301" s="80">
        <v>1</v>
      </c>
      <c r="Q301" s="156" t="s">
        <v>365</v>
      </c>
    </row>
    <row r="302" spans="1:17" x14ac:dyDescent="0.25">
      <c r="A302" s="97"/>
      <c r="B302" s="2" t="str">
        <f>RAB!B341</f>
        <v>2. Pekerjaan pas. Sakelar Tunggal</v>
      </c>
      <c r="C302" s="2">
        <v>0.5</v>
      </c>
      <c r="D302" s="80" t="s">
        <v>363</v>
      </c>
      <c r="E302" s="2">
        <f>RAB!C341</f>
        <v>3</v>
      </c>
      <c r="F302" s="2" t="str">
        <f>RAB!D341</f>
        <v>bh</v>
      </c>
      <c r="G302" s="2">
        <v>3</v>
      </c>
      <c r="H302" s="154" t="s">
        <v>363</v>
      </c>
      <c r="I302" s="155">
        <v>1</v>
      </c>
      <c r="J302" s="2">
        <f t="shared" si="12"/>
        <v>6</v>
      </c>
      <c r="K302" s="2">
        <f t="shared" si="13"/>
        <v>0.5</v>
      </c>
      <c r="L302" s="154" t="s">
        <v>364</v>
      </c>
      <c r="M302" s="154" t="s">
        <v>365</v>
      </c>
      <c r="N302" s="2">
        <f t="shared" si="14"/>
        <v>0.5</v>
      </c>
      <c r="O302" s="154" t="s">
        <v>365</v>
      </c>
      <c r="P302" s="80">
        <v>1</v>
      </c>
      <c r="Q302" s="156" t="s">
        <v>365</v>
      </c>
    </row>
    <row r="303" spans="1:17" x14ac:dyDescent="0.25">
      <c r="A303" s="97"/>
      <c r="B303" s="2" t="str">
        <f>RAB!B342</f>
        <v>3. Pekerjaan Pas. Lampu Downlight 18 Watt</v>
      </c>
      <c r="C303" s="2">
        <v>0.5</v>
      </c>
      <c r="D303" s="80" t="s">
        <v>363</v>
      </c>
      <c r="E303" s="2">
        <f>RAB!C342</f>
        <v>2</v>
      </c>
      <c r="F303" s="2" t="str">
        <f>RAB!D342</f>
        <v>bh</v>
      </c>
      <c r="G303" s="2">
        <v>1</v>
      </c>
      <c r="H303" s="154" t="s">
        <v>363</v>
      </c>
      <c r="I303" s="155">
        <v>1</v>
      </c>
      <c r="J303" s="2">
        <f t="shared" si="12"/>
        <v>2</v>
      </c>
      <c r="K303" s="2">
        <f t="shared" si="13"/>
        <v>1</v>
      </c>
      <c r="L303" s="154" t="s">
        <v>364</v>
      </c>
      <c r="M303" s="154" t="s">
        <v>365</v>
      </c>
      <c r="N303" s="2">
        <f t="shared" si="14"/>
        <v>1</v>
      </c>
      <c r="O303" s="154" t="s">
        <v>365</v>
      </c>
      <c r="P303" s="80">
        <v>1</v>
      </c>
      <c r="Q303" s="156" t="s">
        <v>365</v>
      </c>
    </row>
    <row r="304" spans="1:17" x14ac:dyDescent="0.25">
      <c r="A304" s="97"/>
      <c r="B304" s="2" t="str">
        <f>RAB!B343</f>
        <v>4. Pekerjaan pas. Lampu TL 36 Watt</v>
      </c>
      <c r="C304" s="2">
        <v>0.5</v>
      </c>
      <c r="D304" s="80" t="s">
        <v>363</v>
      </c>
      <c r="E304" s="2">
        <f>RAB!C343</f>
        <v>16</v>
      </c>
      <c r="F304" s="2" t="str">
        <f>RAB!D343</f>
        <v>bh</v>
      </c>
      <c r="G304" s="2">
        <v>8</v>
      </c>
      <c r="H304" s="154" t="s">
        <v>363</v>
      </c>
      <c r="I304" s="155">
        <v>1</v>
      </c>
      <c r="J304" s="2">
        <f t="shared" si="12"/>
        <v>16</v>
      </c>
      <c r="K304" s="2">
        <f t="shared" si="13"/>
        <v>1</v>
      </c>
      <c r="L304" s="154" t="s">
        <v>364</v>
      </c>
      <c r="M304" s="154" t="s">
        <v>365</v>
      </c>
      <c r="N304" s="2">
        <f t="shared" si="14"/>
        <v>1</v>
      </c>
      <c r="O304" s="154" t="s">
        <v>365</v>
      </c>
      <c r="P304" s="80">
        <v>1</v>
      </c>
      <c r="Q304" s="156" t="s">
        <v>365</v>
      </c>
    </row>
    <row r="305" spans="1:17" x14ac:dyDescent="0.25">
      <c r="A305" s="97"/>
      <c r="B305" s="2" t="str">
        <f>RAB!B344</f>
        <v>5. Pekerjaan Pas. Stop Contact</v>
      </c>
      <c r="C305" s="2">
        <v>0.5</v>
      </c>
      <c r="D305" s="80" t="s">
        <v>363</v>
      </c>
      <c r="E305" s="2">
        <f>RAB!C344</f>
        <v>9</v>
      </c>
      <c r="F305" s="2" t="str">
        <f>RAB!D344</f>
        <v>bh</v>
      </c>
      <c r="G305" s="2">
        <v>3</v>
      </c>
      <c r="H305" s="154" t="s">
        <v>363</v>
      </c>
      <c r="I305" s="155">
        <v>1</v>
      </c>
      <c r="J305" s="2">
        <f t="shared" si="12"/>
        <v>6</v>
      </c>
      <c r="K305" s="2">
        <f t="shared" si="13"/>
        <v>1.5</v>
      </c>
      <c r="L305" s="154" t="s">
        <v>364</v>
      </c>
      <c r="M305" s="154" t="s">
        <v>365</v>
      </c>
      <c r="N305" s="2">
        <f t="shared" si="14"/>
        <v>1.5</v>
      </c>
      <c r="O305" s="154" t="s">
        <v>365</v>
      </c>
      <c r="P305" s="80">
        <v>2</v>
      </c>
      <c r="Q305" s="156" t="s">
        <v>365</v>
      </c>
    </row>
    <row r="306" spans="1:17" x14ac:dyDescent="0.25">
      <c r="A306" s="97"/>
      <c r="B306" s="2" t="str">
        <f>RAB!B345</f>
        <v>6. Pekerjaan Pas. MCB</v>
      </c>
      <c r="C306" s="2">
        <v>0.5</v>
      </c>
      <c r="D306" s="80" t="s">
        <v>363</v>
      </c>
      <c r="E306" s="2">
        <f>RAB!C345</f>
        <v>1</v>
      </c>
      <c r="F306" s="2" t="str">
        <f>RAB!D345</f>
        <v>bh</v>
      </c>
      <c r="G306" s="2">
        <v>3</v>
      </c>
      <c r="H306" s="154" t="s">
        <v>363</v>
      </c>
      <c r="I306" s="155">
        <v>1</v>
      </c>
      <c r="J306" s="2">
        <f t="shared" si="12"/>
        <v>6</v>
      </c>
      <c r="K306" s="2">
        <f t="shared" si="13"/>
        <v>0.16666666666666666</v>
      </c>
      <c r="L306" s="154" t="s">
        <v>364</v>
      </c>
      <c r="M306" s="154" t="s">
        <v>365</v>
      </c>
      <c r="N306" s="2">
        <f t="shared" si="14"/>
        <v>0.16666666666666666</v>
      </c>
      <c r="O306" s="154" t="s">
        <v>365</v>
      </c>
      <c r="P306" s="80">
        <v>1</v>
      </c>
      <c r="Q306" s="156" t="s">
        <v>365</v>
      </c>
    </row>
    <row r="307" spans="1:17" x14ac:dyDescent="0.25">
      <c r="A307" s="97"/>
      <c r="B307" s="2" t="str">
        <f>RAB!B346</f>
        <v>LANTAI 6</v>
      </c>
      <c r="C307" s="2"/>
      <c r="D307" s="80"/>
      <c r="E307" s="2"/>
      <c r="F307" s="2"/>
      <c r="G307" s="2"/>
      <c r="H307" s="154"/>
      <c r="I307" s="155"/>
      <c r="J307" s="2"/>
      <c r="K307" s="2"/>
      <c r="L307" s="154"/>
      <c r="M307" s="154"/>
      <c r="N307" s="2"/>
      <c r="O307" s="154"/>
      <c r="P307" s="80"/>
      <c r="Q307" s="156"/>
    </row>
    <row r="308" spans="1:17" x14ac:dyDescent="0.25">
      <c r="A308" s="97"/>
      <c r="B308" s="2" t="str">
        <f>RAB!B347</f>
        <v>1. Pekerjaan Pas. Sakelar Ganda</v>
      </c>
      <c r="C308" s="2">
        <v>0.5</v>
      </c>
      <c r="D308" s="80" t="s">
        <v>363</v>
      </c>
      <c r="E308" s="2">
        <f>RAB!C347</f>
        <v>3</v>
      </c>
      <c r="F308" s="2" t="str">
        <f>RAB!D347</f>
        <v>bh</v>
      </c>
      <c r="G308" s="2">
        <v>3</v>
      </c>
      <c r="H308" s="154" t="s">
        <v>363</v>
      </c>
      <c r="I308" s="155">
        <v>1</v>
      </c>
      <c r="J308" s="2">
        <f t="shared" si="12"/>
        <v>6</v>
      </c>
      <c r="K308" s="2">
        <f t="shared" si="13"/>
        <v>0.5</v>
      </c>
      <c r="L308" s="154" t="s">
        <v>364</v>
      </c>
      <c r="M308" s="154" t="s">
        <v>365</v>
      </c>
      <c r="N308" s="2">
        <f t="shared" si="14"/>
        <v>0.5</v>
      </c>
      <c r="O308" s="154" t="s">
        <v>365</v>
      </c>
      <c r="P308" s="80">
        <v>1</v>
      </c>
      <c r="Q308" s="156" t="s">
        <v>365</v>
      </c>
    </row>
    <row r="309" spans="1:17" x14ac:dyDescent="0.25">
      <c r="A309" s="97"/>
      <c r="B309" s="2" t="str">
        <f>RAB!B348</f>
        <v>2. Pekerjaan pas. Sakelar Tunggal</v>
      </c>
      <c r="C309" s="2">
        <v>0.5</v>
      </c>
      <c r="D309" s="80" t="s">
        <v>363</v>
      </c>
      <c r="E309" s="2">
        <f>RAB!C348</f>
        <v>3</v>
      </c>
      <c r="F309" s="2" t="str">
        <f>RAB!D348</f>
        <v>bh</v>
      </c>
      <c r="G309" s="2">
        <v>3</v>
      </c>
      <c r="H309" s="154" t="s">
        <v>363</v>
      </c>
      <c r="I309" s="155">
        <v>1</v>
      </c>
      <c r="J309" s="2">
        <f t="shared" si="12"/>
        <v>6</v>
      </c>
      <c r="K309" s="2">
        <f t="shared" si="13"/>
        <v>0.5</v>
      </c>
      <c r="L309" s="154" t="s">
        <v>364</v>
      </c>
      <c r="M309" s="154" t="s">
        <v>365</v>
      </c>
      <c r="N309" s="2">
        <f t="shared" si="14"/>
        <v>0.5</v>
      </c>
      <c r="O309" s="154" t="s">
        <v>365</v>
      </c>
      <c r="P309" s="80">
        <v>1</v>
      </c>
      <c r="Q309" s="156" t="s">
        <v>365</v>
      </c>
    </row>
    <row r="310" spans="1:17" x14ac:dyDescent="0.25">
      <c r="A310" s="97"/>
      <c r="B310" s="2" t="str">
        <f>RAB!B349</f>
        <v>3. Pekerjaan Pas. Lampu Downlight 18 Watt</v>
      </c>
      <c r="C310" s="2">
        <v>0.5</v>
      </c>
      <c r="D310" s="80" t="s">
        <v>363</v>
      </c>
      <c r="E310" s="2">
        <f>RAB!C349</f>
        <v>2</v>
      </c>
      <c r="F310" s="2" t="str">
        <f>RAB!D349</f>
        <v>bh</v>
      </c>
      <c r="G310" s="2">
        <v>1</v>
      </c>
      <c r="H310" s="154" t="s">
        <v>363</v>
      </c>
      <c r="I310" s="155">
        <v>1</v>
      </c>
      <c r="J310" s="2">
        <f t="shared" si="12"/>
        <v>2</v>
      </c>
      <c r="K310" s="2">
        <f t="shared" si="13"/>
        <v>1</v>
      </c>
      <c r="L310" s="154" t="s">
        <v>364</v>
      </c>
      <c r="M310" s="154" t="s">
        <v>365</v>
      </c>
      <c r="N310" s="2">
        <f t="shared" si="14"/>
        <v>1</v>
      </c>
      <c r="O310" s="154" t="s">
        <v>365</v>
      </c>
      <c r="P310" s="80">
        <v>1</v>
      </c>
      <c r="Q310" s="156" t="s">
        <v>365</v>
      </c>
    </row>
    <row r="311" spans="1:17" x14ac:dyDescent="0.25">
      <c r="A311" s="97"/>
      <c r="B311" s="2" t="str">
        <f>RAB!B350</f>
        <v>4. Pekerjaan pas. Lampu TL 36 Watt</v>
      </c>
      <c r="C311" s="2">
        <v>0.5</v>
      </c>
      <c r="D311" s="80" t="s">
        <v>363</v>
      </c>
      <c r="E311" s="2">
        <f>RAB!C350</f>
        <v>16</v>
      </c>
      <c r="F311" s="2" t="str">
        <f>RAB!D350</f>
        <v>bh</v>
      </c>
      <c r="G311" s="2">
        <v>8</v>
      </c>
      <c r="H311" s="154" t="s">
        <v>363</v>
      </c>
      <c r="I311" s="155">
        <v>1</v>
      </c>
      <c r="J311" s="2">
        <f t="shared" si="12"/>
        <v>16</v>
      </c>
      <c r="K311" s="2">
        <f t="shared" si="13"/>
        <v>1</v>
      </c>
      <c r="L311" s="154" t="s">
        <v>364</v>
      </c>
      <c r="M311" s="154" t="s">
        <v>365</v>
      </c>
      <c r="N311" s="2">
        <f t="shared" si="14"/>
        <v>1</v>
      </c>
      <c r="O311" s="154" t="s">
        <v>365</v>
      </c>
      <c r="P311" s="80">
        <v>1</v>
      </c>
      <c r="Q311" s="156" t="s">
        <v>365</v>
      </c>
    </row>
    <row r="312" spans="1:17" x14ac:dyDescent="0.25">
      <c r="A312" s="97"/>
      <c r="B312" s="2" t="str">
        <f>RAB!B351</f>
        <v>5. Pekerjaan Pas. Stop Contact</v>
      </c>
      <c r="C312" s="2">
        <v>0.5</v>
      </c>
      <c r="D312" s="80" t="s">
        <v>363</v>
      </c>
      <c r="E312" s="2">
        <f>RAB!C351</f>
        <v>9</v>
      </c>
      <c r="F312" s="2" t="str">
        <f>RAB!D351</f>
        <v>bh</v>
      </c>
      <c r="G312" s="2">
        <v>3</v>
      </c>
      <c r="H312" s="154" t="s">
        <v>363</v>
      </c>
      <c r="I312" s="155">
        <v>1</v>
      </c>
      <c r="J312" s="2">
        <f t="shared" si="12"/>
        <v>6</v>
      </c>
      <c r="K312" s="2">
        <f t="shared" si="13"/>
        <v>1.5</v>
      </c>
      <c r="L312" s="154" t="s">
        <v>364</v>
      </c>
      <c r="M312" s="154" t="s">
        <v>365</v>
      </c>
      <c r="N312" s="2">
        <f t="shared" si="14"/>
        <v>1.5</v>
      </c>
      <c r="O312" s="154" t="s">
        <v>365</v>
      </c>
      <c r="P312" s="80">
        <v>2</v>
      </c>
      <c r="Q312" s="156" t="s">
        <v>365</v>
      </c>
    </row>
    <row r="313" spans="1:17" x14ac:dyDescent="0.25">
      <c r="A313" s="97"/>
      <c r="B313" s="2" t="str">
        <f>RAB!B352</f>
        <v>6. Pekerjaan Pas. MCB</v>
      </c>
      <c r="C313" s="2">
        <v>0.5</v>
      </c>
      <c r="D313" s="80" t="s">
        <v>363</v>
      </c>
      <c r="E313" s="2">
        <f>RAB!C352</f>
        <v>1</v>
      </c>
      <c r="F313" s="2" t="str">
        <f>RAB!D352</f>
        <v>bh</v>
      </c>
      <c r="G313" s="2">
        <v>3</v>
      </c>
      <c r="H313" s="154" t="s">
        <v>363</v>
      </c>
      <c r="I313" s="155">
        <v>1</v>
      </c>
      <c r="J313" s="2">
        <f t="shared" si="12"/>
        <v>6</v>
      </c>
      <c r="K313" s="2">
        <f t="shared" si="13"/>
        <v>0.16666666666666666</v>
      </c>
      <c r="L313" s="154" t="s">
        <v>364</v>
      </c>
      <c r="M313" s="154" t="s">
        <v>365</v>
      </c>
      <c r="N313" s="2">
        <f t="shared" si="14"/>
        <v>0.16666666666666666</v>
      </c>
      <c r="O313" s="154" t="s">
        <v>365</v>
      </c>
      <c r="P313" s="80">
        <v>1</v>
      </c>
      <c r="Q313" s="156" t="s">
        <v>365</v>
      </c>
    </row>
    <row r="314" spans="1:17" x14ac:dyDescent="0.25">
      <c r="A314" s="97"/>
      <c r="B314" s="2" t="str">
        <f>RAB!B353</f>
        <v>LANTAI 7</v>
      </c>
      <c r="C314" s="2"/>
      <c r="D314" s="80"/>
      <c r="E314" s="2"/>
      <c r="F314" s="2"/>
      <c r="G314" s="2"/>
      <c r="H314" s="154"/>
      <c r="I314" s="155"/>
      <c r="J314" s="2"/>
      <c r="K314" s="2"/>
      <c r="L314" s="154"/>
      <c r="M314" s="154"/>
      <c r="N314" s="2"/>
      <c r="O314" s="154"/>
      <c r="P314" s="80"/>
      <c r="Q314" s="156"/>
    </row>
    <row r="315" spans="1:17" x14ac:dyDescent="0.25">
      <c r="A315" s="97"/>
      <c r="B315" s="2" t="str">
        <f>RAB!B354</f>
        <v>1. Pekerjaan Pas. Sakelar Ganda</v>
      </c>
      <c r="C315" s="2">
        <v>0.5</v>
      </c>
      <c r="D315" s="80" t="s">
        <v>363</v>
      </c>
      <c r="E315" s="2">
        <f>RAB!C354</f>
        <v>3</v>
      </c>
      <c r="F315" s="2" t="str">
        <f>RAB!D354</f>
        <v>bh</v>
      </c>
      <c r="G315" s="2">
        <v>3</v>
      </c>
      <c r="H315" s="154" t="s">
        <v>363</v>
      </c>
      <c r="I315" s="155">
        <v>1</v>
      </c>
      <c r="J315" s="2">
        <f t="shared" si="12"/>
        <v>6</v>
      </c>
      <c r="K315" s="2">
        <f t="shared" si="13"/>
        <v>0.5</v>
      </c>
      <c r="L315" s="154" t="s">
        <v>364</v>
      </c>
      <c r="M315" s="154" t="s">
        <v>365</v>
      </c>
      <c r="N315" s="2">
        <f t="shared" si="14"/>
        <v>0.5</v>
      </c>
      <c r="O315" s="154" t="s">
        <v>365</v>
      </c>
      <c r="P315" s="80">
        <v>1</v>
      </c>
      <c r="Q315" s="156" t="s">
        <v>365</v>
      </c>
    </row>
    <row r="316" spans="1:17" x14ac:dyDescent="0.25">
      <c r="A316" s="97"/>
      <c r="B316" s="2" t="str">
        <f>RAB!B355</f>
        <v>2. Pekerjaan pas. Sakelar Tunggal</v>
      </c>
      <c r="C316" s="2">
        <v>0.5</v>
      </c>
      <c r="D316" s="80" t="s">
        <v>363</v>
      </c>
      <c r="E316" s="2">
        <f>RAB!C355</f>
        <v>3</v>
      </c>
      <c r="F316" s="2" t="str">
        <f>RAB!D355</f>
        <v>bh</v>
      </c>
      <c r="G316" s="2">
        <v>3</v>
      </c>
      <c r="H316" s="154" t="s">
        <v>363</v>
      </c>
      <c r="I316" s="155">
        <v>1</v>
      </c>
      <c r="J316" s="2">
        <f t="shared" si="12"/>
        <v>6</v>
      </c>
      <c r="K316" s="2">
        <f t="shared" si="13"/>
        <v>0.5</v>
      </c>
      <c r="L316" s="154" t="s">
        <v>364</v>
      </c>
      <c r="M316" s="154" t="s">
        <v>365</v>
      </c>
      <c r="N316" s="2">
        <f t="shared" si="14"/>
        <v>0.5</v>
      </c>
      <c r="O316" s="154" t="s">
        <v>365</v>
      </c>
      <c r="P316" s="80">
        <v>1</v>
      </c>
      <c r="Q316" s="156" t="s">
        <v>365</v>
      </c>
    </row>
    <row r="317" spans="1:17" x14ac:dyDescent="0.25">
      <c r="A317" s="97"/>
      <c r="B317" s="2" t="str">
        <f>RAB!B356</f>
        <v>3. Pekerjaan Pas. Lampu Downlight 18 Watt</v>
      </c>
      <c r="C317" s="2">
        <v>0.5</v>
      </c>
      <c r="D317" s="80" t="s">
        <v>363</v>
      </c>
      <c r="E317" s="2">
        <f>RAB!C356</f>
        <v>2</v>
      </c>
      <c r="F317" s="2" t="str">
        <f>RAB!D356</f>
        <v>bh</v>
      </c>
      <c r="G317" s="2">
        <v>1</v>
      </c>
      <c r="H317" s="154" t="s">
        <v>363</v>
      </c>
      <c r="I317" s="155">
        <v>1</v>
      </c>
      <c r="J317" s="2">
        <f t="shared" si="12"/>
        <v>2</v>
      </c>
      <c r="K317" s="2">
        <f t="shared" si="13"/>
        <v>1</v>
      </c>
      <c r="L317" s="154" t="s">
        <v>364</v>
      </c>
      <c r="M317" s="154" t="s">
        <v>365</v>
      </c>
      <c r="N317" s="2">
        <f t="shared" si="14"/>
        <v>1</v>
      </c>
      <c r="O317" s="154" t="s">
        <v>365</v>
      </c>
      <c r="P317" s="80">
        <v>1</v>
      </c>
      <c r="Q317" s="156" t="s">
        <v>365</v>
      </c>
    </row>
    <row r="318" spans="1:17" x14ac:dyDescent="0.25">
      <c r="A318" s="97"/>
      <c r="B318" s="2" t="str">
        <f>RAB!B357</f>
        <v>4. Pekerjaan pas. Lampu TL 36 Watt</v>
      </c>
      <c r="C318" s="2">
        <v>0.5</v>
      </c>
      <c r="D318" s="80" t="s">
        <v>363</v>
      </c>
      <c r="E318" s="2">
        <f>RAB!C357</f>
        <v>16</v>
      </c>
      <c r="F318" s="2" t="str">
        <f>RAB!D357</f>
        <v>bh</v>
      </c>
      <c r="G318" s="2">
        <v>8</v>
      </c>
      <c r="H318" s="154" t="s">
        <v>363</v>
      </c>
      <c r="I318" s="155">
        <v>1</v>
      </c>
      <c r="J318" s="2">
        <f t="shared" si="12"/>
        <v>16</v>
      </c>
      <c r="K318" s="2">
        <f t="shared" si="13"/>
        <v>1</v>
      </c>
      <c r="L318" s="154" t="s">
        <v>364</v>
      </c>
      <c r="M318" s="154" t="s">
        <v>365</v>
      </c>
      <c r="N318" s="2">
        <f t="shared" si="14"/>
        <v>1</v>
      </c>
      <c r="O318" s="154" t="s">
        <v>365</v>
      </c>
      <c r="P318" s="80">
        <v>1</v>
      </c>
      <c r="Q318" s="156" t="s">
        <v>365</v>
      </c>
    </row>
    <row r="319" spans="1:17" x14ac:dyDescent="0.25">
      <c r="A319" s="97"/>
      <c r="B319" s="2" t="str">
        <f>RAB!B358</f>
        <v>5. Pekerjaan Pas. Stop Contact</v>
      </c>
      <c r="C319" s="2">
        <v>0.5</v>
      </c>
      <c r="D319" s="80" t="s">
        <v>363</v>
      </c>
      <c r="E319" s="2">
        <f>RAB!C358</f>
        <v>9</v>
      </c>
      <c r="F319" s="2" t="str">
        <f>RAB!D358</f>
        <v>bh</v>
      </c>
      <c r="G319" s="2">
        <v>3</v>
      </c>
      <c r="H319" s="154" t="s">
        <v>363</v>
      </c>
      <c r="I319" s="155">
        <v>1</v>
      </c>
      <c r="J319" s="2">
        <f t="shared" si="12"/>
        <v>6</v>
      </c>
      <c r="K319" s="2">
        <f t="shared" si="13"/>
        <v>1.5</v>
      </c>
      <c r="L319" s="154" t="s">
        <v>364</v>
      </c>
      <c r="M319" s="154" t="s">
        <v>365</v>
      </c>
      <c r="N319" s="2">
        <f t="shared" si="14"/>
        <v>1.5</v>
      </c>
      <c r="O319" s="154" t="s">
        <v>365</v>
      </c>
      <c r="P319" s="80">
        <v>2</v>
      </c>
      <c r="Q319" s="156" t="s">
        <v>365</v>
      </c>
    </row>
    <row r="320" spans="1:17" x14ac:dyDescent="0.25">
      <c r="A320" s="97"/>
      <c r="B320" s="2" t="str">
        <f>RAB!B359</f>
        <v>6. Pekerjaan Pas. MCB</v>
      </c>
      <c r="C320" s="2">
        <v>0.5</v>
      </c>
      <c r="D320" s="80" t="s">
        <v>363</v>
      </c>
      <c r="E320" s="2">
        <f>RAB!C359</f>
        <v>1</v>
      </c>
      <c r="F320" s="2" t="str">
        <f>RAB!D359</f>
        <v>bh</v>
      </c>
      <c r="G320" s="2">
        <v>3</v>
      </c>
      <c r="H320" s="154" t="s">
        <v>363</v>
      </c>
      <c r="I320" s="155">
        <v>1</v>
      </c>
      <c r="J320" s="2">
        <f t="shared" si="12"/>
        <v>6</v>
      </c>
      <c r="K320" s="2">
        <f t="shared" si="13"/>
        <v>0.16666666666666666</v>
      </c>
      <c r="L320" s="154" t="s">
        <v>364</v>
      </c>
      <c r="M320" s="154" t="s">
        <v>365</v>
      </c>
      <c r="N320" s="2">
        <f t="shared" si="14"/>
        <v>0.16666666666666666</v>
      </c>
      <c r="O320" s="154" t="s">
        <v>365</v>
      </c>
      <c r="P320" s="80">
        <v>1</v>
      </c>
      <c r="Q320" s="156" t="s">
        <v>365</v>
      </c>
    </row>
    <row r="321" spans="1:17" x14ac:dyDescent="0.25">
      <c r="A321" s="97"/>
      <c r="B321" s="2"/>
      <c r="C321" s="2"/>
      <c r="D321" s="80"/>
      <c r="E321" s="2"/>
      <c r="F321" s="2"/>
      <c r="G321" s="2"/>
      <c r="H321" s="154"/>
      <c r="I321" s="155"/>
      <c r="J321" s="2"/>
      <c r="K321" s="2"/>
      <c r="L321" s="154"/>
      <c r="M321" s="154"/>
      <c r="N321" s="2"/>
      <c r="O321" s="154"/>
      <c r="P321" s="80"/>
      <c r="Q321" s="156"/>
    </row>
    <row r="322" spans="1:17" ht="15.75" x14ac:dyDescent="0.25">
      <c r="A322" s="167" t="str">
        <f>RAB!A370</f>
        <v>XI</v>
      </c>
      <c r="B322" s="363" t="str">
        <f>RAB!B370</f>
        <v>PEKERJAAN DINDING</v>
      </c>
      <c r="C322" s="364"/>
      <c r="D322" s="364"/>
      <c r="E322" s="364"/>
      <c r="F322" s="364"/>
      <c r="G322" s="364"/>
      <c r="H322" s="364"/>
      <c r="I322" s="364"/>
      <c r="J322" s="364"/>
      <c r="K322" s="364"/>
      <c r="L322" s="364"/>
      <c r="M322" s="364"/>
      <c r="N322" s="364"/>
      <c r="O322" s="364"/>
      <c r="P322" s="364"/>
      <c r="Q322" s="365"/>
    </row>
    <row r="323" spans="1:17" x14ac:dyDescent="0.25">
      <c r="A323" s="97">
        <f>RAB!A371</f>
        <v>1</v>
      </c>
      <c r="B323" s="2" t="str">
        <f>RAB!B371</f>
        <v>LANTAI 1</v>
      </c>
      <c r="C323" s="2"/>
      <c r="D323" s="80"/>
      <c r="E323" s="2"/>
      <c r="F323" s="2"/>
      <c r="G323" s="2"/>
      <c r="H323" s="154"/>
      <c r="I323" s="155"/>
      <c r="J323" s="2"/>
      <c r="K323" s="2"/>
      <c r="L323" s="154"/>
      <c r="M323" s="154"/>
      <c r="N323" s="2"/>
      <c r="O323" s="154"/>
      <c r="P323" s="80"/>
      <c r="Q323" s="156"/>
    </row>
    <row r="324" spans="1:17" x14ac:dyDescent="0.25">
      <c r="A324" s="97"/>
      <c r="B324" s="2" t="str">
        <f>RAB!B372</f>
        <v>Dinding Bata Ringan</v>
      </c>
      <c r="C324" s="2">
        <f>'Analisa Harga Satuan'!B438</f>
        <v>7.0000000000000007E-2</v>
      </c>
      <c r="D324" s="80" t="s">
        <v>363</v>
      </c>
      <c r="E324" s="2">
        <f>RAB!C372</f>
        <v>701.76</v>
      </c>
      <c r="F324" s="2" t="str">
        <f>RAB!D372</f>
        <v>m2</v>
      </c>
      <c r="G324" s="2">
        <v>10</v>
      </c>
      <c r="H324" s="154" t="s">
        <v>363</v>
      </c>
      <c r="I324" s="155">
        <v>1</v>
      </c>
      <c r="J324" s="2">
        <f t="shared" ref="J324:J348" si="15">(G324/C324)*I324</f>
        <v>142.85714285714283</v>
      </c>
      <c r="K324" s="2">
        <f t="shared" ref="K324:K348" si="16">E324/J324</f>
        <v>4.9123200000000011</v>
      </c>
      <c r="L324" s="154" t="s">
        <v>364</v>
      </c>
      <c r="M324" s="154" t="s">
        <v>365</v>
      </c>
      <c r="N324" s="2">
        <f t="shared" ref="N324:N348" si="17">K324</f>
        <v>4.9123200000000011</v>
      </c>
      <c r="O324" s="154" t="s">
        <v>365</v>
      </c>
      <c r="P324" s="80">
        <v>5</v>
      </c>
      <c r="Q324" s="156" t="s">
        <v>365</v>
      </c>
    </row>
    <row r="325" spans="1:17" x14ac:dyDescent="0.25">
      <c r="A325" s="97">
        <f>RAB!A373</f>
        <v>2</v>
      </c>
      <c r="B325" s="2" t="str">
        <f>RAB!B373</f>
        <v>LANTAI 2</v>
      </c>
      <c r="C325" s="2"/>
      <c r="D325" s="80"/>
      <c r="E325" s="2"/>
      <c r="F325" s="2"/>
      <c r="G325" s="2"/>
      <c r="H325" s="154"/>
      <c r="I325" s="155"/>
      <c r="J325" s="2"/>
      <c r="K325" s="2"/>
      <c r="L325" s="154"/>
      <c r="M325" s="154"/>
      <c r="N325" s="2"/>
      <c r="O325" s="154"/>
      <c r="P325" s="80"/>
      <c r="Q325" s="156"/>
    </row>
    <row r="326" spans="1:17" x14ac:dyDescent="0.25">
      <c r="A326" s="97"/>
      <c r="B326" s="2" t="str">
        <f>RAB!B374</f>
        <v>Dinding Bata Ringan</v>
      </c>
      <c r="C326" s="2">
        <v>7.0000000000000007E-2</v>
      </c>
      <c r="D326" s="80" t="s">
        <v>363</v>
      </c>
      <c r="E326" s="2">
        <f>RAB!C374</f>
        <v>761.52</v>
      </c>
      <c r="F326" s="2" t="str">
        <f>RAB!D374</f>
        <v>m2</v>
      </c>
      <c r="G326" s="2">
        <v>10</v>
      </c>
      <c r="H326" s="154" t="s">
        <v>363</v>
      </c>
      <c r="I326" s="155">
        <v>1</v>
      </c>
      <c r="J326" s="2">
        <f t="shared" si="15"/>
        <v>142.85714285714283</v>
      </c>
      <c r="K326" s="2">
        <f t="shared" si="16"/>
        <v>5.3306400000000007</v>
      </c>
      <c r="L326" s="154" t="s">
        <v>364</v>
      </c>
      <c r="M326" s="154" t="s">
        <v>365</v>
      </c>
      <c r="N326" s="2">
        <f t="shared" si="17"/>
        <v>5.3306400000000007</v>
      </c>
      <c r="O326" s="154" t="s">
        <v>365</v>
      </c>
      <c r="P326" s="80">
        <v>6</v>
      </c>
      <c r="Q326" s="156" t="s">
        <v>365</v>
      </c>
    </row>
    <row r="327" spans="1:17" x14ac:dyDescent="0.25">
      <c r="A327" s="97">
        <f>RAB!A375</f>
        <v>3</v>
      </c>
      <c r="B327" s="2" t="str">
        <f>RAB!B375</f>
        <v>LANTAI 3</v>
      </c>
      <c r="C327" s="2"/>
      <c r="D327" s="80"/>
      <c r="E327" s="2"/>
      <c r="F327" s="2"/>
      <c r="G327" s="2"/>
      <c r="H327" s="154"/>
      <c r="I327" s="155"/>
      <c r="J327" s="2"/>
      <c r="K327" s="2"/>
      <c r="L327" s="154"/>
      <c r="M327" s="154"/>
      <c r="N327" s="2"/>
      <c r="O327" s="154"/>
      <c r="P327" s="80"/>
      <c r="Q327" s="156"/>
    </row>
    <row r="328" spans="1:17" x14ac:dyDescent="0.25">
      <c r="A328" s="97"/>
      <c r="B328" s="2" t="str">
        <f>RAB!B376</f>
        <v>Dinding Bata Ringan</v>
      </c>
      <c r="C328" s="2">
        <v>7.0000000000000007E-2</v>
      </c>
      <c r="D328" s="80" t="s">
        <v>363</v>
      </c>
      <c r="E328" s="2">
        <f>RAB!C376</f>
        <v>761.52</v>
      </c>
      <c r="F328" s="2" t="str">
        <f>RAB!D376</f>
        <v>m2</v>
      </c>
      <c r="G328" s="2">
        <v>10</v>
      </c>
      <c r="H328" s="154" t="s">
        <v>363</v>
      </c>
      <c r="I328" s="155">
        <v>1</v>
      </c>
      <c r="J328" s="2">
        <f t="shared" si="15"/>
        <v>142.85714285714283</v>
      </c>
      <c r="K328" s="2">
        <f t="shared" si="16"/>
        <v>5.3306400000000007</v>
      </c>
      <c r="L328" s="154" t="s">
        <v>364</v>
      </c>
      <c r="M328" s="154" t="s">
        <v>365</v>
      </c>
      <c r="N328" s="2">
        <f t="shared" si="17"/>
        <v>5.3306400000000007</v>
      </c>
      <c r="O328" s="154" t="s">
        <v>365</v>
      </c>
      <c r="P328" s="80">
        <v>6</v>
      </c>
      <c r="Q328" s="156" t="s">
        <v>365</v>
      </c>
    </row>
    <row r="329" spans="1:17" x14ac:dyDescent="0.25">
      <c r="A329" s="97">
        <f>RAB!A377</f>
        <v>4</v>
      </c>
      <c r="B329" s="2" t="str">
        <f>RAB!B377</f>
        <v>LANTAI 4</v>
      </c>
      <c r="C329" s="2"/>
      <c r="D329" s="80"/>
      <c r="E329" s="2"/>
      <c r="F329" s="2"/>
      <c r="G329" s="2"/>
      <c r="H329" s="154"/>
      <c r="I329" s="155"/>
      <c r="J329" s="2"/>
      <c r="K329" s="2"/>
      <c r="L329" s="154"/>
      <c r="M329" s="154"/>
      <c r="N329" s="2"/>
      <c r="O329" s="154"/>
      <c r="P329" s="80"/>
      <c r="Q329" s="156"/>
    </row>
    <row r="330" spans="1:17" x14ac:dyDescent="0.25">
      <c r="A330" s="97"/>
      <c r="B330" s="2" t="str">
        <f>RAB!B378</f>
        <v>Dinding Bata Ringan</v>
      </c>
      <c r="C330" s="2">
        <v>7.0000000000000007E-2</v>
      </c>
      <c r="D330" s="80" t="s">
        <v>363</v>
      </c>
      <c r="E330" s="2">
        <f>RAB!C378</f>
        <v>761.52</v>
      </c>
      <c r="F330" s="2" t="str">
        <f>RAB!D378</f>
        <v>m2</v>
      </c>
      <c r="G330" s="2">
        <v>10</v>
      </c>
      <c r="H330" s="154" t="s">
        <v>363</v>
      </c>
      <c r="I330" s="155">
        <v>1</v>
      </c>
      <c r="J330" s="2">
        <f t="shared" si="15"/>
        <v>142.85714285714283</v>
      </c>
      <c r="K330" s="2">
        <f t="shared" si="16"/>
        <v>5.3306400000000007</v>
      </c>
      <c r="L330" s="154" t="s">
        <v>364</v>
      </c>
      <c r="M330" s="154" t="s">
        <v>365</v>
      </c>
      <c r="N330" s="2">
        <f t="shared" si="17"/>
        <v>5.3306400000000007</v>
      </c>
      <c r="O330" s="154" t="s">
        <v>365</v>
      </c>
      <c r="P330" s="80">
        <v>6</v>
      </c>
      <c r="Q330" s="156" t="s">
        <v>365</v>
      </c>
    </row>
    <row r="331" spans="1:17" x14ac:dyDescent="0.25">
      <c r="A331" s="97">
        <f>RAB!A379</f>
        <v>5</v>
      </c>
      <c r="B331" s="2" t="str">
        <f>RAB!B379</f>
        <v>LANTAI 5</v>
      </c>
      <c r="C331" s="2"/>
      <c r="D331" s="80"/>
      <c r="E331" s="2"/>
      <c r="F331" s="2"/>
      <c r="G331" s="2"/>
      <c r="H331" s="154"/>
      <c r="I331" s="155"/>
      <c r="J331" s="2"/>
      <c r="K331" s="2"/>
      <c r="L331" s="154"/>
      <c r="M331" s="154"/>
      <c r="N331" s="2"/>
      <c r="O331" s="154"/>
      <c r="P331" s="80"/>
      <c r="Q331" s="156"/>
    </row>
    <row r="332" spans="1:17" x14ac:dyDescent="0.25">
      <c r="A332" s="97"/>
      <c r="B332" s="2" t="str">
        <f>RAB!B380</f>
        <v>Dinding Bata Ringan</v>
      </c>
      <c r="C332" s="2">
        <v>7.0000000000000007E-2</v>
      </c>
      <c r="D332" s="80" t="s">
        <v>363</v>
      </c>
      <c r="E332" s="2">
        <f>RAB!C380</f>
        <v>761.52</v>
      </c>
      <c r="F332" s="2" t="str">
        <f>RAB!D380</f>
        <v>m2</v>
      </c>
      <c r="G332" s="2">
        <v>10</v>
      </c>
      <c r="H332" s="154" t="s">
        <v>363</v>
      </c>
      <c r="I332" s="155">
        <v>1</v>
      </c>
      <c r="J332" s="2">
        <f t="shared" si="15"/>
        <v>142.85714285714283</v>
      </c>
      <c r="K332" s="2">
        <f t="shared" si="16"/>
        <v>5.3306400000000007</v>
      </c>
      <c r="L332" s="154" t="s">
        <v>364</v>
      </c>
      <c r="M332" s="154" t="s">
        <v>365</v>
      </c>
      <c r="N332" s="2">
        <f t="shared" si="17"/>
        <v>5.3306400000000007</v>
      </c>
      <c r="O332" s="154" t="s">
        <v>365</v>
      </c>
      <c r="P332" s="80">
        <v>6</v>
      </c>
      <c r="Q332" s="156" t="s">
        <v>365</v>
      </c>
    </row>
    <row r="333" spans="1:17" x14ac:dyDescent="0.25">
      <c r="A333" s="97">
        <f>RAB!A381</f>
        <v>6</v>
      </c>
      <c r="B333" s="2" t="str">
        <f>RAB!B381</f>
        <v>LANTAI 6</v>
      </c>
      <c r="C333" s="2"/>
      <c r="D333" s="80"/>
      <c r="E333" s="2"/>
      <c r="F333" s="2"/>
      <c r="G333" s="2"/>
      <c r="H333" s="154"/>
      <c r="I333" s="155">
        <v>1</v>
      </c>
      <c r="J333" s="2"/>
      <c r="K333" s="2"/>
      <c r="L333" s="154"/>
      <c r="M333" s="154"/>
      <c r="N333" s="2"/>
      <c r="O333" s="154"/>
      <c r="P333" s="80"/>
      <c r="Q333" s="156"/>
    </row>
    <row r="334" spans="1:17" x14ac:dyDescent="0.25">
      <c r="A334" s="97"/>
      <c r="B334" s="2" t="str">
        <f>RAB!B382</f>
        <v>Dinding Bata Ringan</v>
      </c>
      <c r="C334" s="2">
        <v>7.0000000000000007E-2</v>
      </c>
      <c r="D334" s="80" t="s">
        <v>363</v>
      </c>
      <c r="E334" s="2">
        <f>RAB!C382</f>
        <v>761.52</v>
      </c>
      <c r="F334" s="2" t="str">
        <f>RAB!D382</f>
        <v>m2</v>
      </c>
      <c r="G334" s="2">
        <v>10</v>
      </c>
      <c r="H334" s="154" t="s">
        <v>363</v>
      </c>
      <c r="I334" s="155">
        <v>1</v>
      </c>
      <c r="J334" s="2">
        <f t="shared" si="15"/>
        <v>142.85714285714283</v>
      </c>
      <c r="K334" s="2">
        <f t="shared" si="16"/>
        <v>5.3306400000000007</v>
      </c>
      <c r="L334" s="154" t="s">
        <v>364</v>
      </c>
      <c r="M334" s="154" t="s">
        <v>365</v>
      </c>
      <c r="N334" s="2">
        <f t="shared" si="17"/>
        <v>5.3306400000000007</v>
      </c>
      <c r="O334" s="154" t="s">
        <v>365</v>
      </c>
      <c r="P334" s="80">
        <v>6</v>
      </c>
      <c r="Q334" s="156" t="s">
        <v>365</v>
      </c>
    </row>
    <row r="335" spans="1:17" x14ac:dyDescent="0.25">
      <c r="A335" s="97">
        <f>RAB!A383</f>
        <v>7</v>
      </c>
      <c r="B335" s="2" t="str">
        <f>RAB!B383</f>
        <v>LANTAI 7</v>
      </c>
      <c r="C335" s="2"/>
      <c r="D335" s="80"/>
      <c r="E335" s="2"/>
      <c r="F335" s="2"/>
      <c r="G335" s="2"/>
      <c r="H335" s="154"/>
      <c r="I335" s="155"/>
      <c r="J335" s="2"/>
      <c r="K335" s="2"/>
      <c r="L335" s="154"/>
      <c r="M335" s="154"/>
      <c r="N335" s="2"/>
      <c r="O335" s="154"/>
      <c r="P335" s="80"/>
      <c r="Q335" s="156"/>
    </row>
    <row r="336" spans="1:17" x14ac:dyDescent="0.25">
      <c r="A336" s="97"/>
      <c r="B336" s="2" t="str">
        <f>RAB!B384</f>
        <v>Dinding Bata Ringan</v>
      </c>
      <c r="C336" s="2">
        <v>7.0000000000000007E-2</v>
      </c>
      <c r="D336" s="80" t="s">
        <v>363</v>
      </c>
      <c r="E336" s="2">
        <f>RAB!C384</f>
        <v>761.52</v>
      </c>
      <c r="F336" s="2" t="str">
        <f>RAB!D384</f>
        <v>m2</v>
      </c>
      <c r="G336" s="2">
        <v>10</v>
      </c>
      <c r="H336" s="154" t="s">
        <v>363</v>
      </c>
      <c r="I336" s="155">
        <v>1</v>
      </c>
      <c r="J336" s="2">
        <f t="shared" si="15"/>
        <v>142.85714285714283</v>
      </c>
      <c r="K336" s="2">
        <f t="shared" si="16"/>
        <v>5.3306400000000007</v>
      </c>
      <c r="L336" s="154" t="s">
        <v>364</v>
      </c>
      <c r="M336" s="154" t="s">
        <v>365</v>
      </c>
      <c r="N336" s="2">
        <f t="shared" si="17"/>
        <v>5.3306400000000007</v>
      </c>
      <c r="O336" s="154" t="s">
        <v>365</v>
      </c>
      <c r="P336" s="80">
        <v>6</v>
      </c>
      <c r="Q336" s="156" t="s">
        <v>365</v>
      </c>
    </row>
    <row r="337" spans="1:17" x14ac:dyDescent="0.25">
      <c r="A337" s="97"/>
      <c r="B337" s="2"/>
      <c r="C337" s="2"/>
      <c r="D337" s="80"/>
      <c r="E337" s="2"/>
      <c r="F337" s="2"/>
      <c r="G337" s="2"/>
      <c r="H337" s="154"/>
      <c r="I337" s="155"/>
      <c r="J337" s="2"/>
      <c r="K337" s="2"/>
      <c r="L337" s="154"/>
      <c r="M337" s="154"/>
      <c r="N337" s="2"/>
      <c r="O337" s="154"/>
      <c r="P337" s="80"/>
      <c r="Q337" s="156"/>
    </row>
    <row r="338" spans="1:17" ht="15.75" x14ac:dyDescent="0.25">
      <c r="A338" s="167" t="str">
        <f>RAB!A391</f>
        <v>XII</v>
      </c>
      <c r="B338" s="366" t="str">
        <f>RAB!B391</f>
        <v>PEKERJAAN PENGECATAN</v>
      </c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8"/>
    </row>
    <row r="339" spans="1:17" x14ac:dyDescent="0.25">
      <c r="A339" s="97">
        <f>RAB!A392</f>
        <v>1</v>
      </c>
      <c r="B339" s="2" t="str">
        <f>RAB!B392</f>
        <v>LANTAI 1</v>
      </c>
      <c r="C339" s="2"/>
      <c r="D339" s="80"/>
      <c r="E339" s="2"/>
      <c r="F339" s="2"/>
      <c r="G339" s="2"/>
      <c r="H339" s="154"/>
      <c r="I339" s="155"/>
      <c r="J339" s="2"/>
      <c r="K339" s="2"/>
      <c r="L339" s="154"/>
      <c r="M339" s="154"/>
      <c r="N339" s="2"/>
      <c r="O339" s="154"/>
      <c r="P339" s="80"/>
      <c r="Q339" s="156"/>
    </row>
    <row r="340" spans="1:17" x14ac:dyDescent="0.25">
      <c r="A340" s="97"/>
      <c r="B340" s="2" t="str">
        <f>RAB!B393</f>
        <v>1. Pekerjaan Cat Tembok</v>
      </c>
      <c r="C340" s="2">
        <v>0.13</v>
      </c>
      <c r="D340" s="80" t="s">
        <v>363</v>
      </c>
      <c r="E340" s="2">
        <f>RAB!C393</f>
        <v>875.28</v>
      </c>
      <c r="F340" s="2" t="str">
        <f>RAB!D393</f>
        <v>m2</v>
      </c>
      <c r="G340" s="2">
        <v>25</v>
      </c>
      <c r="H340" s="154" t="s">
        <v>363</v>
      </c>
      <c r="I340" s="155">
        <v>1</v>
      </c>
      <c r="J340" s="2">
        <f t="shared" si="15"/>
        <v>192.30769230769229</v>
      </c>
      <c r="K340" s="2">
        <f t="shared" si="16"/>
        <v>4.5514559999999999</v>
      </c>
      <c r="L340" s="154" t="s">
        <v>364</v>
      </c>
      <c r="M340" s="154" t="s">
        <v>365</v>
      </c>
      <c r="N340" s="2">
        <f t="shared" si="17"/>
        <v>4.5514559999999999</v>
      </c>
      <c r="O340" s="154" t="s">
        <v>365</v>
      </c>
      <c r="P340" s="80">
        <v>5</v>
      </c>
      <c r="Q340" s="156" t="s">
        <v>365</v>
      </c>
    </row>
    <row r="341" spans="1:17" x14ac:dyDescent="0.25">
      <c r="A341" s="97"/>
      <c r="B341" s="2" t="str">
        <f>RAB!B394</f>
        <v>2.Pekerjaan Cat Plafond</v>
      </c>
      <c r="C341" s="2">
        <v>0.1</v>
      </c>
      <c r="D341" s="80" t="s">
        <v>363</v>
      </c>
      <c r="E341" s="2">
        <f>RAB!C394</f>
        <v>534.6</v>
      </c>
      <c r="F341" s="2" t="str">
        <f>RAB!D394</f>
        <v>m2</v>
      </c>
      <c r="G341" s="2">
        <v>18</v>
      </c>
      <c r="H341" s="154" t="s">
        <v>363</v>
      </c>
      <c r="I341" s="155">
        <v>1</v>
      </c>
      <c r="J341" s="2">
        <f t="shared" si="15"/>
        <v>180</v>
      </c>
      <c r="K341" s="2">
        <f t="shared" si="16"/>
        <v>2.97</v>
      </c>
      <c r="L341" s="154" t="s">
        <v>364</v>
      </c>
      <c r="M341" s="154" t="s">
        <v>365</v>
      </c>
      <c r="N341" s="2">
        <f t="shared" si="17"/>
        <v>2.97</v>
      </c>
      <c r="O341" s="154" t="s">
        <v>365</v>
      </c>
      <c r="P341" s="80">
        <v>3</v>
      </c>
      <c r="Q341" s="156" t="s">
        <v>365</v>
      </c>
    </row>
    <row r="342" spans="1:17" x14ac:dyDescent="0.25">
      <c r="A342" s="97"/>
      <c r="B342" s="2" t="str">
        <f>RAB!B395</f>
        <v>3. Pekerjaan Cat Pintu &amp; Jendela</v>
      </c>
      <c r="C342" s="2">
        <f>'Analisa Harga Satuan'!B609</f>
        <v>0.12</v>
      </c>
      <c r="D342" s="80" t="s">
        <v>363</v>
      </c>
      <c r="E342" s="2">
        <f>RAB!C395</f>
        <v>57.24</v>
      </c>
      <c r="F342" s="2" t="str">
        <f>RAB!D395</f>
        <v>m2</v>
      </c>
      <c r="G342" s="2">
        <v>15</v>
      </c>
      <c r="H342" s="154" t="s">
        <v>363</v>
      </c>
      <c r="I342" s="155">
        <v>1</v>
      </c>
      <c r="J342" s="2">
        <f t="shared" si="15"/>
        <v>125</v>
      </c>
      <c r="K342" s="2">
        <f t="shared" si="16"/>
        <v>0.45791999999999999</v>
      </c>
      <c r="L342" s="154" t="s">
        <v>364</v>
      </c>
      <c r="M342" s="154" t="s">
        <v>365</v>
      </c>
      <c r="N342" s="2">
        <f t="shared" si="17"/>
        <v>0.45791999999999999</v>
      </c>
      <c r="O342" s="154" t="s">
        <v>365</v>
      </c>
      <c r="P342" s="80">
        <v>1</v>
      </c>
      <c r="Q342" s="156" t="s">
        <v>365</v>
      </c>
    </row>
    <row r="343" spans="1:17" x14ac:dyDescent="0.25">
      <c r="A343" s="97">
        <f>RAB!A396</f>
        <v>2</v>
      </c>
      <c r="B343" s="2" t="str">
        <f>RAB!B396</f>
        <v>LANTAI 2</v>
      </c>
      <c r="C343" s="2"/>
      <c r="D343" s="80"/>
      <c r="E343" s="2"/>
      <c r="F343" s="2"/>
      <c r="G343" s="2"/>
      <c r="H343" s="154"/>
      <c r="I343" s="155"/>
      <c r="J343" s="2"/>
      <c r="K343" s="2"/>
      <c r="L343" s="154"/>
      <c r="M343" s="154"/>
      <c r="N343" s="2"/>
      <c r="O343" s="154"/>
      <c r="P343" s="80"/>
      <c r="Q343" s="156"/>
    </row>
    <row r="344" spans="1:17" x14ac:dyDescent="0.25">
      <c r="A344" s="97"/>
      <c r="B344" s="2" t="str">
        <f>RAB!B397</f>
        <v>1. Pekerjaan Cat Tembok</v>
      </c>
      <c r="C344" s="2">
        <v>0.13</v>
      </c>
      <c r="D344" s="80" t="s">
        <v>363</v>
      </c>
      <c r="E344" s="2">
        <f>RAB!C397</f>
        <v>875.28</v>
      </c>
      <c r="F344" s="2" t="str">
        <f>RAB!D397</f>
        <v>m2</v>
      </c>
      <c r="G344" s="2">
        <v>25</v>
      </c>
      <c r="H344" s="154" t="s">
        <v>363</v>
      </c>
      <c r="I344" s="155">
        <v>1</v>
      </c>
      <c r="J344" s="2">
        <f t="shared" si="15"/>
        <v>192.30769230769229</v>
      </c>
      <c r="K344" s="2">
        <f t="shared" si="16"/>
        <v>4.5514559999999999</v>
      </c>
      <c r="L344" s="154" t="s">
        <v>364</v>
      </c>
      <c r="M344" s="154" t="s">
        <v>365</v>
      </c>
      <c r="N344" s="2">
        <f t="shared" si="17"/>
        <v>4.5514559999999999</v>
      </c>
      <c r="O344" s="154" t="s">
        <v>365</v>
      </c>
      <c r="P344" s="80">
        <v>5</v>
      </c>
      <c r="Q344" s="156" t="s">
        <v>365</v>
      </c>
    </row>
    <row r="345" spans="1:17" x14ac:dyDescent="0.25">
      <c r="A345" s="97"/>
      <c r="B345" s="2" t="str">
        <f>RAB!B398</f>
        <v>2.Pekerjaan Cat Plafond</v>
      </c>
      <c r="C345" s="2">
        <v>0.1</v>
      </c>
      <c r="D345" s="80" t="s">
        <v>363</v>
      </c>
      <c r="E345" s="2">
        <f>RAB!C398</f>
        <v>534.6</v>
      </c>
      <c r="F345" s="2" t="str">
        <f>RAB!D398</f>
        <v>m2</v>
      </c>
      <c r="G345" s="2">
        <v>18</v>
      </c>
      <c r="H345" s="154" t="s">
        <v>363</v>
      </c>
      <c r="I345" s="155">
        <v>1</v>
      </c>
      <c r="J345" s="2">
        <f t="shared" si="15"/>
        <v>180</v>
      </c>
      <c r="K345" s="2">
        <f t="shared" si="16"/>
        <v>2.97</v>
      </c>
      <c r="L345" s="154" t="s">
        <v>364</v>
      </c>
      <c r="M345" s="154" t="s">
        <v>365</v>
      </c>
      <c r="N345" s="2">
        <f t="shared" si="17"/>
        <v>2.97</v>
      </c>
      <c r="O345" s="154" t="s">
        <v>365</v>
      </c>
      <c r="P345" s="80">
        <v>3</v>
      </c>
      <c r="Q345" s="156" t="s">
        <v>365</v>
      </c>
    </row>
    <row r="346" spans="1:17" x14ac:dyDescent="0.25">
      <c r="A346" s="97"/>
      <c r="B346" s="2" t="str">
        <f>RAB!B399</f>
        <v>3. Pekerjaan Cat Pintu &amp; Jendela</v>
      </c>
      <c r="C346" s="2">
        <v>0.12</v>
      </c>
      <c r="D346" s="80" t="s">
        <v>363</v>
      </c>
      <c r="E346" s="2">
        <f>RAB!C399</f>
        <v>55.08</v>
      </c>
      <c r="F346" s="2" t="str">
        <f>RAB!D399</f>
        <v>m2</v>
      </c>
      <c r="G346" s="2">
        <v>15</v>
      </c>
      <c r="H346" s="154" t="s">
        <v>363</v>
      </c>
      <c r="I346" s="155">
        <v>1</v>
      </c>
      <c r="J346" s="2">
        <f t="shared" si="15"/>
        <v>125</v>
      </c>
      <c r="K346" s="2">
        <f t="shared" si="16"/>
        <v>0.44063999999999998</v>
      </c>
      <c r="L346" s="154" t="s">
        <v>364</v>
      </c>
      <c r="M346" s="154" t="s">
        <v>365</v>
      </c>
      <c r="N346" s="2">
        <f t="shared" si="17"/>
        <v>0.44063999999999998</v>
      </c>
      <c r="O346" s="154" t="s">
        <v>365</v>
      </c>
      <c r="P346" s="80">
        <v>1</v>
      </c>
      <c r="Q346" s="156" t="s">
        <v>365</v>
      </c>
    </row>
    <row r="347" spans="1:17" x14ac:dyDescent="0.25">
      <c r="A347" s="97">
        <f>RAB!A400</f>
        <v>3</v>
      </c>
      <c r="B347" s="2" t="str">
        <f>RAB!B400</f>
        <v>LANTAI 3</v>
      </c>
      <c r="C347" s="2"/>
      <c r="D347" s="80"/>
      <c r="E347" s="2"/>
      <c r="F347" s="2"/>
      <c r="G347" s="2"/>
      <c r="H347" s="154"/>
      <c r="I347" s="155"/>
      <c r="J347" s="2"/>
      <c r="K347" s="2"/>
      <c r="L347" s="154"/>
      <c r="M347" s="154"/>
      <c r="N347" s="2"/>
      <c r="O347" s="154"/>
      <c r="P347" s="80"/>
      <c r="Q347" s="156"/>
    </row>
    <row r="348" spans="1:17" x14ac:dyDescent="0.25">
      <c r="A348" s="97"/>
      <c r="B348" s="2" t="str">
        <f>RAB!B401</f>
        <v>1. Pekerjaan Cat Tembok</v>
      </c>
      <c r="C348" s="2">
        <v>0.13</v>
      </c>
      <c r="D348" s="80" t="s">
        <v>363</v>
      </c>
      <c r="E348" s="2">
        <f>RAB!C401</f>
        <v>875.28</v>
      </c>
      <c r="F348" s="2" t="str">
        <f>RAB!D401</f>
        <v>m2</v>
      </c>
      <c r="G348" s="2">
        <v>25</v>
      </c>
      <c r="H348" s="154" t="s">
        <v>363</v>
      </c>
      <c r="I348" s="155">
        <v>1</v>
      </c>
      <c r="J348" s="2">
        <f t="shared" si="15"/>
        <v>192.30769230769229</v>
      </c>
      <c r="K348" s="2">
        <f t="shared" si="16"/>
        <v>4.5514559999999999</v>
      </c>
      <c r="L348" s="154" t="s">
        <v>364</v>
      </c>
      <c r="M348" s="154" t="s">
        <v>365</v>
      </c>
      <c r="N348" s="2">
        <f t="shared" si="17"/>
        <v>4.5514559999999999</v>
      </c>
      <c r="O348" s="154" t="s">
        <v>365</v>
      </c>
      <c r="P348" s="80">
        <v>5</v>
      </c>
      <c r="Q348" s="156" t="s">
        <v>365</v>
      </c>
    </row>
    <row r="349" spans="1:17" x14ac:dyDescent="0.25">
      <c r="A349" s="97"/>
      <c r="B349" s="2" t="str">
        <f>RAB!B402</f>
        <v>2.Pekerjaan Cat Plafond</v>
      </c>
      <c r="C349" s="2">
        <v>0.1</v>
      </c>
      <c r="D349" s="80" t="s">
        <v>363</v>
      </c>
      <c r="E349" s="2">
        <f>RAB!C402</f>
        <v>534.6</v>
      </c>
      <c r="F349" s="2" t="str">
        <f>RAB!D402</f>
        <v>m2</v>
      </c>
      <c r="G349" s="2">
        <v>18</v>
      </c>
      <c r="H349" s="154" t="s">
        <v>363</v>
      </c>
      <c r="I349" s="155">
        <v>1</v>
      </c>
      <c r="J349" s="2">
        <f t="shared" ref="J349:J366" si="18">(G349/C349)*I349</f>
        <v>180</v>
      </c>
      <c r="K349" s="2">
        <f t="shared" ref="K349:K366" si="19">E349/J349</f>
        <v>2.97</v>
      </c>
      <c r="L349" s="154" t="s">
        <v>364</v>
      </c>
      <c r="M349" s="154" t="s">
        <v>365</v>
      </c>
      <c r="N349" s="2">
        <f t="shared" ref="N349:N366" si="20">K349</f>
        <v>2.97</v>
      </c>
      <c r="O349" s="154" t="s">
        <v>365</v>
      </c>
      <c r="P349" s="80">
        <v>3</v>
      </c>
      <c r="Q349" s="156" t="s">
        <v>365</v>
      </c>
    </row>
    <row r="350" spans="1:17" x14ac:dyDescent="0.25">
      <c r="A350" s="97"/>
      <c r="B350" s="2" t="str">
        <f>RAB!B403</f>
        <v>3. Pekerjaan Cat Pintu &amp; Jendela</v>
      </c>
      <c r="C350" s="2">
        <v>0.12</v>
      </c>
      <c r="D350" s="80" t="s">
        <v>363</v>
      </c>
      <c r="E350" s="2">
        <f>RAB!C403</f>
        <v>55.08</v>
      </c>
      <c r="F350" s="2" t="str">
        <f>RAB!D403</f>
        <v>m2</v>
      </c>
      <c r="G350" s="2">
        <v>15</v>
      </c>
      <c r="H350" s="154" t="s">
        <v>363</v>
      </c>
      <c r="I350" s="155">
        <v>1</v>
      </c>
      <c r="J350" s="2">
        <f t="shared" si="18"/>
        <v>125</v>
      </c>
      <c r="K350" s="2">
        <f t="shared" si="19"/>
        <v>0.44063999999999998</v>
      </c>
      <c r="L350" s="154" t="s">
        <v>364</v>
      </c>
      <c r="M350" s="154" t="s">
        <v>365</v>
      </c>
      <c r="N350" s="2">
        <f t="shared" si="20"/>
        <v>0.44063999999999998</v>
      </c>
      <c r="O350" s="154" t="s">
        <v>365</v>
      </c>
      <c r="P350" s="80">
        <v>1</v>
      </c>
      <c r="Q350" s="156" t="s">
        <v>365</v>
      </c>
    </row>
    <row r="351" spans="1:17" x14ac:dyDescent="0.25">
      <c r="A351" s="97">
        <f>RAB!A404</f>
        <v>4</v>
      </c>
      <c r="B351" s="2" t="str">
        <f>RAB!B404</f>
        <v>LANTAI 4</v>
      </c>
      <c r="C351" s="2"/>
      <c r="D351" s="80"/>
      <c r="E351" s="2"/>
      <c r="F351" s="2"/>
      <c r="G351" s="2"/>
      <c r="H351" s="154"/>
      <c r="I351" s="155"/>
      <c r="J351" s="2"/>
      <c r="K351" s="2"/>
      <c r="L351" s="154"/>
      <c r="M351" s="154"/>
      <c r="N351" s="2"/>
      <c r="O351" s="154"/>
      <c r="P351" s="80"/>
      <c r="Q351" s="156"/>
    </row>
    <row r="352" spans="1:17" x14ac:dyDescent="0.25">
      <c r="A352" s="97"/>
      <c r="B352" s="2" t="str">
        <f>RAB!B405</f>
        <v>1. Pekerjaan Cat Tembok</v>
      </c>
      <c r="C352" s="2">
        <v>0.13</v>
      </c>
      <c r="D352" s="80" t="s">
        <v>363</v>
      </c>
      <c r="E352" s="2">
        <f>RAB!C405</f>
        <v>875.28</v>
      </c>
      <c r="F352" s="2" t="str">
        <f>RAB!D405</f>
        <v>m2</v>
      </c>
      <c r="G352" s="2">
        <v>25</v>
      </c>
      <c r="H352" s="154" t="s">
        <v>363</v>
      </c>
      <c r="I352" s="155">
        <v>1</v>
      </c>
      <c r="J352" s="2">
        <f t="shared" si="18"/>
        <v>192.30769230769229</v>
      </c>
      <c r="K352" s="2">
        <f t="shared" si="19"/>
        <v>4.5514559999999999</v>
      </c>
      <c r="L352" s="154" t="s">
        <v>364</v>
      </c>
      <c r="M352" s="154" t="s">
        <v>365</v>
      </c>
      <c r="N352" s="2">
        <f t="shared" si="20"/>
        <v>4.5514559999999999</v>
      </c>
      <c r="O352" s="154" t="s">
        <v>365</v>
      </c>
      <c r="P352" s="80">
        <v>5</v>
      </c>
      <c r="Q352" s="156" t="s">
        <v>365</v>
      </c>
    </row>
    <row r="353" spans="1:17" x14ac:dyDescent="0.25">
      <c r="A353" s="97"/>
      <c r="B353" s="2" t="str">
        <f>RAB!B406</f>
        <v>2.Pekerjaan Cat Plafond</v>
      </c>
      <c r="C353" s="2">
        <v>0.1</v>
      </c>
      <c r="D353" s="80" t="s">
        <v>363</v>
      </c>
      <c r="E353" s="2">
        <f>RAB!C406</f>
        <v>534.6</v>
      </c>
      <c r="F353" s="2" t="str">
        <f>RAB!D406</f>
        <v>m2</v>
      </c>
      <c r="G353" s="2">
        <v>18</v>
      </c>
      <c r="H353" s="154" t="s">
        <v>363</v>
      </c>
      <c r="I353" s="155">
        <v>1</v>
      </c>
      <c r="J353" s="2">
        <f t="shared" si="18"/>
        <v>180</v>
      </c>
      <c r="K353" s="2">
        <f t="shared" si="19"/>
        <v>2.97</v>
      </c>
      <c r="L353" s="154" t="s">
        <v>364</v>
      </c>
      <c r="M353" s="154" t="s">
        <v>365</v>
      </c>
      <c r="N353" s="2">
        <f t="shared" si="20"/>
        <v>2.97</v>
      </c>
      <c r="O353" s="154" t="s">
        <v>365</v>
      </c>
      <c r="P353" s="80">
        <v>3</v>
      </c>
      <c r="Q353" s="156" t="s">
        <v>365</v>
      </c>
    </row>
    <row r="354" spans="1:17" x14ac:dyDescent="0.25">
      <c r="A354" s="97"/>
      <c r="B354" s="2" t="str">
        <f>RAB!B407</f>
        <v>3. Pekerjaan Cat Pintu &amp; Jendela</v>
      </c>
      <c r="C354" s="2">
        <v>0.12</v>
      </c>
      <c r="D354" s="80" t="s">
        <v>363</v>
      </c>
      <c r="E354" s="2">
        <f>RAB!C407</f>
        <v>55.08</v>
      </c>
      <c r="F354" s="2" t="str">
        <f>RAB!D407</f>
        <v>m2</v>
      </c>
      <c r="G354" s="2">
        <v>15</v>
      </c>
      <c r="H354" s="154" t="s">
        <v>363</v>
      </c>
      <c r="I354" s="155">
        <v>1</v>
      </c>
      <c r="J354" s="2">
        <f t="shared" si="18"/>
        <v>125</v>
      </c>
      <c r="K354" s="2">
        <f t="shared" si="19"/>
        <v>0.44063999999999998</v>
      </c>
      <c r="L354" s="154" t="s">
        <v>364</v>
      </c>
      <c r="M354" s="154" t="s">
        <v>365</v>
      </c>
      <c r="N354" s="2">
        <f t="shared" si="20"/>
        <v>0.44063999999999998</v>
      </c>
      <c r="O354" s="154" t="s">
        <v>365</v>
      </c>
      <c r="P354" s="80">
        <v>1</v>
      </c>
      <c r="Q354" s="156" t="s">
        <v>365</v>
      </c>
    </row>
    <row r="355" spans="1:17" x14ac:dyDescent="0.25">
      <c r="A355" s="97">
        <f>RAB!A408</f>
        <v>5</v>
      </c>
      <c r="B355" s="2" t="str">
        <f>RAB!B408</f>
        <v>LANTAI 5</v>
      </c>
      <c r="C355" s="2"/>
      <c r="D355" s="80"/>
      <c r="E355" s="2"/>
      <c r="F355" s="2"/>
      <c r="G355" s="2"/>
      <c r="H355" s="154"/>
      <c r="I355" s="155"/>
      <c r="J355" s="2"/>
      <c r="K355" s="2"/>
      <c r="L355" s="154"/>
      <c r="M355" s="154"/>
      <c r="N355" s="2"/>
      <c r="O355" s="154"/>
      <c r="P355" s="80"/>
      <c r="Q355" s="156"/>
    </row>
    <row r="356" spans="1:17" x14ac:dyDescent="0.25">
      <c r="A356" s="97"/>
      <c r="B356" s="2" t="str">
        <f>RAB!B409</f>
        <v>1. Pekerjaan Cat Tembok</v>
      </c>
      <c r="C356" s="2">
        <v>0.13</v>
      </c>
      <c r="D356" s="80" t="s">
        <v>363</v>
      </c>
      <c r="E356" s="2">
        <f>RAB!C409</f>
        <v>875.28</v>
      </c>
      <c r="F356" s="2" t="str">
        <f>RAB!D409</f>
        <v>m2</v>
      </c>
      <c r="G356" s="2">
        <v>25</v>
      </c>
      <c r="H356" s="154" t="s">
        <v>363</v>
      </c>
      <c r="I356" s="155">
        <v>1</v>
      </c>
      <c r="J356" s="2">
        <f t="shared" si="18"/>
        <v>192.30769230769229</v>
      </c>
      <c r="K356" s="2">
        <f t="shared" si="19"/>
        <v>4.5514559999999999</v>
      </c>
      <c r="L356" s="154" t="s">
        <v>364</v>
      </c>
      <c r="M356" s="154" t="s">
        <v>365</v>
      </c>
      <c r="N356" s="2">
        <f t="shared" si="20"/>
        <v>4.5514559999999999</v>
      </c>
      <c r="O356" s="154" t="s">
        <v>365</v>
      </c>
      <c r="P356" s="80">
        <v>5</v>
      </c>
      <c r="Q356" s="156" t="s">
        <v>365</v>
      </c>
    </row>
    <row r="357" spans="1:17" x14ac:dyDescent="0.25">
      <c r="A357" s="97"/>
      <c r="B357" s="2" t="str">
        <f>RAB!B410</f>
        <v>2.Pekerjaan Cat Plafond</v>
      </c>
      <c r="C357" s="2">
        <v>0.1</v>
      </c>
      <c r="D357" s="80" t="s">
        <v>363</v>
      </c>
      <c r="E357" s="2">
        <f>RAB!C410</f>
        <v>534.6</v>
      </c>
      <c r="F357" s="2" t="str">
        <f>RAB!D410</f>
        <v>m2</v>
      </c>
      <c r="G357" s="2">
        <v>18</v>
      </c>
      <c r="H357" s="154" t="s">
        <v>363</v>
      </c>
      <c r="I357" s="155">
        <v>1</v>
      </c>
      <c r="J357" s="2">
        <f t="shared" si="18"/>
        <v>180</v>
      </c>
      <c r="K357" s="2">
        <f t="shared" si="19"/>
        <v>2.97</v>
      </c>
      <c r="L357" s="154" t="s">
        <v>364</v>
      </c>
      <c r="M357" s="154" t="s">
        <v>365</v>
      </c>
      <c r="N357" s="2">
        <f t="shared" si="20"/>
        <v>2.97</v>
      </c>
      <c r="O357" s="154" t="s">
        <v>365</v>
      </c>
      <c r="P357" s="80">
        <v>3</v>
      </c>
      <c r="Q357" s="156" t="s">
        <v>365</v>
      </c>
    </row>
    <row r="358" spans="1:17" x14ac:dyDescent="0.25">
      <c r="A358" s="97"/>
      <c r="B358" s="2" t="str">
        <f>RAB!B411</f>
        <v>3. Pekerjaan Cat Pintu &amp; Jendela</v>
      </c>
      <c r="C358" s="2">
        <v>0.12</v>
      </c>
      <c r="D358" s="80" t="s">
        <v>363</v>
      </c>
      <c r="E358" s="2">
        <f>RAB!C411</f>
        <v>55.08</v>
      </c>
      <c r="F358" s="2" t="str">
        <f>RAB!D411</f>
        <v>m2</v>
      </c>
      <c r="G358" s="2">
        <v>15</v>
      </c>
      <c r="H358" s="154" t="s">
        <v>363</v>
      </c>
      <c r="I358" s="155">
        <v>1</v>
      </c>
      <c r="J358" s="2">
        <f t="shared" si="18"/>
        <v>125</v>
      </c>
      <c r="K358" s="2">
        <f t="shared" si="19"/>
        <v>0.44063999999999998</v>
      </c>
      <c r="L358" s="154" t="s">
        <v>364</v>
      </c>
      <c r="M358" s="154" t="s">
        <v>365</v>
      </c>
      <c r="N358" s="2">
        <f t="shared" si="20"/>
        <v>0.44063999999999998</v>
      </c>
      <c r="O358" s="154" t="s">
        <v>365</v>
      </c>
      <c r="P358" s="80">
        <v>1</v>
      </c>
      <c r="Q358" s="156" t="s">
        <v>365</v>
      </c>
    </row>
    <row r="359" spans="1:17" x14ac:dyDescent="0.25">
      <c r="A359" s="97">
        <f>RAB!A412</f>
        <v>6</v>
      </c>
      <c r="B359" s="2" t="str">
        <f>RAB!B412</f>
        <v>LANTAI 6</v>
      </c>
      <c r="C359" s="2"/>
      <c r="D359" s="80"/>
      <c r="E359" s="2"/>
      <c r="F359" s="2"/>
      <c r="G359" s="2"/>
      <c r="H359" s="154"/>
      <c r="I359" s="155"/>
      <c r="J359" s="2"/>
      <c r="K359" s="2"/>
      <c r="L359" s="154"/>
      <c r="M359" s="154"/>
      <c r="N359" s="2"/>
      <c r="O359" s="154"/>
      <c r="P359" s="80"/>
      <c r="Q359" s="156"/>
    </row>
    <row r="360" spans="1:17" x14ac:dyDescent="0.25">
      <c r="A360" s="97"/>
      <c r="B360" s="2" t="str">
        <f>RAB!B413</f>
        <v>1. Pekerjaan Cat Tembok</v>
      </c>
      <c r="C360" s="2">
        <v>0.13</v>
      </c>
      <c r="D360" s="80" t="s">
        <v>363</v>
      </c>
      <c r="E360" s="2">
        <f>RAB!C413</f>
        <v>875.28</v>
      </c>
      <c r="F360" s="2" t="str">
        <f>RAB!D413</f>
        <v>m2</v>
      </c>
      <c r="G360" s="2">
        <v>25</v>
      </c>
      <c r="H360" s="154" t="s">
        <v>363</v>
      </c>
      <c r="I360" s="155">
        <v>1</v>
      </c>
      <c r="J360" s="2">
        <f t="shared" si="18"/>
        <v>192.30769230769229</v>
      </c>
      <c r="K360" s="2">
        <f t="shared" si="19"/>
        <v>4.5514559999999999</v>
      </c>
      <c r="L360" s="154" t="s">
        <v>364</v>
      </c>
      <c r="M360" s="154" t="s">
        <v>365</v>
      </c>
      <c r="N360" s="2">
        <f t="shared" si="20"/>
        <v>4.5514559999999999</v>
      </c>
      <c r="O360" s="154" t="s">
        <v>365</v>
      </c>
      <c r="P360" s="80">
        <v>5</v>
      </c>
      <c r="Q360" s="156" t="s">
        <v>365</v>
      </c>
    </row>
    <row r="361" spans="1:17" x14ac:dyDescent="0.25">
      <c r="A361" s="97"/>
      <c r="B361" s="2" t="str">
        <f>RAB!B414</f>
        <v>2.Pekerjaan Cat Plafond</v>
      </c>
      <c r="C361" s="2">
        <v>0.1</v>
      </c>
      <c r="D361" s="80" t="s">
        <v>363</v>
      </c>
      <c r="E361" s="2">
        <f>RAB!C414</f>
        <v>534.6</v>
      </c>
      <c r="F361" s="2" t="str">
        <f>RAB!D414</f>
        <v>m2</v>
      </c>
      <c r="G361" s="2">
        <v>18</v>
      </c>
      <c r="H361" s="154" t="s">
        <v>363</v>
      </c>
      <c r="I361" s="155">
        <v>1</v>
      </c>
      <c r="J361" s="2">
        <f t="shared" si="18"/>
        <v>180</v>
      </c>
      <c r="K361" s="2">
        <f t="shared" si="19"/>
        <v>2.97</v>
      </c>
      <c r="L361" s="154" t="s">
        <v>364</v>
      </c>
      <c r="M361" s="154" t="s">
        <v>365</v>
      </c>
      <c r="N361" s="2">
        <f t="shared" si="20"/>
        <v>2.97</v>
      </c>
      <c r="O361" s="154" t="s">
        <v>365</v>
      </c>
      <c r="P361" s="80">
        <v>3</v>
      </c>
      <c r="Q361" s="156" t="s">
        <v>365</v>
      </c>
    </row>
    <row r="362" spans="1:17" x14ac:dyDescent="0.25">
      <c r="A362" s="97"/>
      <c r="B362" s="2" t="str">
        <f>RAB!B415</f>
        <v>3. Pekerjaan Cat Pintu &amp; Jendela</v>
      </c>
      <c r="C362" s="2">
        <v>0.12</v>
      </c>
      <c r="D362" s="80" t="s">
        <v>363</v>
      </c>
      <c r="E362" s="2">
        <f>RAB!C415</f>
        <v>55.08</v>
      </c>
      <c r="F362" s="2" t="str">
        <f>RAB!D415</f>
        <v>m2</v>
      </c>
      <c r="G362" s="2">
        <v>15</v>
      </c>
      <c r="H362" s="154" t="s">
        <v>363</v>
      </c>
      <c r="I362" s="155">
        <v>1</v>
      </c>
      <c r="J362" s="2">
        <f t="shared" si="18"/>
        <v>125</v>
      </c>
      <c r="K362" s="2">
        <f t="shared" si="19"/>
        <v>0.44063999999999998</v>
      </c>
      <c r="L362" s="154" t="s">
        <v>364</v>
      </c>
      <c r="M362" s="154" t="s">
        <v>365</v>
      </c>
      <c r="N362" s="2">
        <f t="shared" si="20"/>
        <v>0.44063999999999998</v>
      </c>
      <c r="O362" s="154" t="s">
        <v>365</v>
      </c>
      <c r="P362" s="80">
        <v>1</v>
      </c>
      <c r="Q362" s="156" t="s">
        <v>365</v>
      </c>
    </row>
    <row r="363" spans="1:17" x14ac:dyDescent="0.25">
      <c r="A363" s="97">
        <f>RAB!A416</f>
        <v>7</v>
      </c>
      <c r="B363" s="2" t="str">
        <f>RAB!B416</f>
        <v>LANTAI 7</v>
      </c>
      <c r="C363" s="2"/>
      <c r="D363" s="80"/>
      <c r="E363" s="2"/>
      <c r="F363" s="2"/>
      <c r="G363" s="2"/>
      <c r="H363" s="154"/>
      <c r="I363" s="155"/>
      <c r="J363" s="2"/>
      <c r="K363" s="2"/>
      <c r="L363" s="154"/>
      <c r="M363" s="154"/>
      <c r="N363" s="2"/>
      <c r="O363" s="154"/>
      <c r="P363" s="80"/>
      <c r="Q363" s="156"/>
    </row>
    <row r="364" spans="1:17" x14ac:dyDescent="0.25">
      <c r="A364" s="97"/>
      <c r="B364" s="2" t="str">
        <f>RAB!B417</f>
        <v>1. Pekerjaan Cat Tembok</v>
      </c>
      <c r="C364" s="2">
        <v>0.13</v>
      </c>
      <c r="D364" s="80" t="s">
        <v>363</v>
      </c>
      <c r="E364" s="2">
        <f>RAB!C417</f>
        <v>875.28</v>
      </c>
      <c r="F364" s="2" t="str">
        <f>RAB!D417</f>
        <v>m2</v>
      </c>
      <c r="G364" s="2">
        <v>25</v>
      </c>
      <c r="H364" s="154" t="s">
        <v>363</v>
      </c>
      <c r="I364" s="155">
        <v>1</v>
      </c>
      <c r="J364" s="2">
        <f t="shared" si="18"/>
        <v>192.30769230769229</v>
      </c>
      <c r="K364" s="2">
        <f t="shared" si="19"/>
        <v>4.5514559999999999</v>
      </c>
      <c r="L364" s="154" t="s">
        <v>364</v>
      </c>
      <c r="M364" s="154" t="s">
        <v>365</v>
      </c>
      <c r="N364" s="2">
        <f t="shared" si="20"/>
        <v>4.5514559999999999</v>
      </c>
      <c r="O364" s="154" t="s">
        <v>365</v>
      </c>
      <c r="P364" s="80">
        <v>5</v>
      </c>
      <c r="Q364" s="156" t="s">
        <v>365</v>
      </c>
    </row>
    <row r="365" spans="1:17" x14ac:dyDescent="0.25">
      <c r="A365" s="97"/>
      <c r="B365" s="2" t="str">
        <f>RAB!B418</f>
        <v>2.Pekerjaan Cat Plafond</v>
      </c>
      <c r="C365" s="2">
        <v>0.1</v>
      </c>
      <c r="D365" s="80" t="s">
        <v>363</v>
      </c>
      <c r="E365" s="2">
        <f>RAB!C418</f>
        <v>534.6</v>
      </c>
      <c r="F365" s="2" t="str">
        <f>RAB!D418</f>
        <v>m2</v>
      </c>
      <c r="G365" s="2">
        <v>18</v>
      </c>
      <c r="H365" s="154" t="s">
        <v>363</v>
      </c>
      <c r="I365" s="155">
        <v>1</v>
      </c>
      <c r="J365" s="2">
        <f t="shared" si="18"/>
        <v>180</v>
      </c>
      <c r="K365" s="2">
        <f t="shared" si="19"/>
        <v>2.97</v>
      </c>
      <c r="L365" s="154" t="s">
        <v>364</v>
      </c>
      <c r="M365" s="154" t="s">
        <v>365</v>
      </c>
      <c r="N365" s="2">
        <f t="shared" si="20"/>
        <v>2.97</v>
      </c>
      <c r="O365" s="154" t="s">
        <v>365</v>
      </c>
      <c r="P365" s="80">
        <v>3</v>
      </c>
      <c r="Q365" s="156" t="s">
        <v>365</v>
      </c>
    </row>
    <row r="366" spans="1:17" x14ac:dyDescent="0.25">
      <c r="A366" s="159"/>
      <c r="B366" s="19" t="str">
        <f>RAB!B419</f>
        <v>3. Pekerjaan Cat Pintu &amp; Jendela</v>
      </c>
      <c r="C366" s="2">
        <v>0.12</v>
      </c>
      <c r="D366" s="160" t="s">
        <v>363</v>
      </c>
      <c r="E366" s="19">
        <f>RAB!C419</f>
        <v>55.08</v>
      </c>
      <c r="F366" s="19" t="str">
        <f>RAB!D419</f>
        <v>m2</v>
      </c>
      <c r="G366" s="19">
        <v>15</v>
      </c>
      <c r="H366" s="161" t="s">
        <v>363</v>
      </c>
      <c r="I366" s="162">
        <v>1</v>
      </c>
      <c r="J366" s="19">
        <f t="shared" si="18"/>
        <v>125</v>
      </c>
      <c r="K366" s="19">
        <f t="shared" si="19"/>
        <v>0.44063999999999998</v>
      </c>
      <c r="L366" s="161" t="s">
        <v>364</v>
      </c>
      <c r="M366" s="161" t="s">
        <v>365</v>
      </c>
      <c r="N366" s="19">
        <f t="shared" si="20"/>
        <v>0.44063999999999998</v>
      </c>
      <c r="O366" s="161" t="s">
        <v>365</v>
      </c>
      <c r="P366" s="160">
        <v>1</v>
      </c>
      <c r="Q366" s="163" t="s">
        <v>365</v>
      </c>
    </row>
    <row r="367" spans="1:17" ht="15.75" x14ac:dyDescent="0.25">
      <c r="A367" s="167" t="s">
        <v>416</v>
      </c>
      <c r="B367" s="366" t="s">
        <v>417</v>
      </c>
      <c r="C367" s="367"/>
      <c r="D367" s="367"/>
      <c r="E367" s="367"/>
      <c r="F367" s="367"/>
      <c r="G367" s="367"/>
      <c r="H367" s="367"/>
      <c r="I367" s="367"/>
      <c r="J367" s="367"/>
      <c r="K367" s="367"/>
      <c r="L367" s="367"/>
      <c r="M367" s="367"/>
      <c r="N367" s="367"/>
      <c r="O367" s="367"/>
      <c r="P367" s="367"/>
      <c r="Q367" s="368"/>
    </row>
    <row r="368" spans="1:17" x14ac:dyDescent="0.25">
      <c r="A368" s="97">
        <v>1</v>
      </c>
      <c r="B368" s="2" t="s">
        <v>325</v>
      </c>
      <c r="C368" s="2"/>
      <c r="D368" s="80"/>
      <c r="E368" s="2"/>
      <c r="F368" s="2"/>
      <c r="G368" s="2"/>
      <c r="H368" s="154"/>
      <c r="I368" s="155"/>
      <c r="J368" s="2"/>
      <c r="K368" s="2"/>
      <c r="L368" s="154"/>
      <c r="M368" s="154"/>
      <c r="N368" s="2"/>
      <c r="O368" s="154"/>
      <c r="P368" s="80"/>
      <c r="Q368" s="156"/>
    </row>
    <row r="369" spans="1:17" x14ac:dyDescent="0.25">
      <c r="A369" s="97"/>
      <c r="B369" s="2" t="s">
        <v>415</v>
      </c>
      <c r="C369" s="2">
        <f>C340</f>
        <v>0.13</v>
      </c>
      <c r="D369" s="80" t="s">
        <v>363</v>
      </c>
      <c r="E369" s="2">
        <f>RAB!C429</f>
        <v>875.28</v>
      </c>
      <c r="F369" s="2" t="str">
        <f>RAB!D422</f>
        <v>m2</v>
      </c>
      <c r="G369" s="2">
        <v>25</v>
      </c>
      <c r="H369" s="154" t="s">
        <v>363</v>
      </c>
      <c r="I369" s="155">
        <v>1</v>
      </c>
      <c r="J369" s="2">
        <f t="shared" ref="J369:J371" si="21">(G369/C369)*I369</f>
        <v>192.30769230769229</v>
      </c>
      <c r="K369" s="2">
        <f t="shared" ref="K369:K371" si="22">E369/J369</f>
        <v>4.5514559999999999</v>
      </c>
      <c r="L369" s="154" t="s">
        <v>364</v>
      </c>
      <c r="M369" s="154" t="s">
        <v>365</v>
      </c>
      <c r="N369" s="2">
        <f t="shared" ref="N369:N371" si="23">K369</f>
        <v>4.5514559999999999</v>
      </c>
      <c r="O369" s="154" t="s">
        <v>365</v>
      </c>
      <c r="P369" s="80">
        <v>5</v>
      </c>
      <c r="Q369" s="156" t="s">
        <v>365</v>
      </c>
    </row>
    <row r="370" spans="1:17" x14ac:dyDescent="0.25">
      <c r="A370" s="97">
        <v>2</v>
      </c>
      <c r="B370" s="2" t="s">
        <v>327</v>
      </c>
      <c r="C370" s="2"/>
      <c r="D370" s="80"/>
      <c r="E370" s="2"/>
      <c r="F370" s="2"/>
      <c r="G370" s="2"/>
      <c r="H370" s="154"/>
      <c r="I370" s="155"/>
      <c r="J370" s="2"/>
      <c r="K370" s="2"/>
      <c r="L370" s="154"/>
      <c r="M370" s="154"/>
      <c r="N370" s="2"/>
      <c r="O370" s="154"/>
      <c r="P370" s="80"/>
      <c r="Q370" s="156"/>
    </row>
    <row r="371" spans="1:17" x14ac:dyDescent="0.25">
      <c r="A371" s="97"/>
      <c r="B371" s="2" t="s">
        <v>415</v>
      </c>
      <c r="C371" s="2">
        <f>C369</f>
        <v>0.13</v>
      </c>
      <c r="D371" s="80" t="s">
        <v>363</v>
      </c>
      <c r="E371" s="2">
        <f>E369</f>
        <v>875.28</v>
      </c>
      <c r="F371" s="2" t="s">
        <v>12</v>
      </c>
      <c r="G371" s="2">
        <v>25</v>
      </c>
      <c r="H371" s="154" t="s">
        <v>363</v>
      </c>
      <c r="I371" s="155">
        <v>1</v>
      </c>
      <c r="J371" s="2">
        <f t="shared" si="21"/>
        <v>192.30769230769229</v>
      </c>
      <c r="K371" s="2">
        <f t="shared" si="22"/>
        <v>4.5514559999999999</v>
      </c>
      <c r="L371" s="154" t="s">
        <v>364</v>
      </c>
      <c r="M371" s="154" t="s">
        <v>365</v>
      </c>
      <c r="N371" s="2">
        <f t="shared" si="23"/>
        <v>4.5514559999999999</v>
      </c>
      <c r="O371" s="154" t="s">
        <v>365</v>
      </c>
      <c r="P371" s="80">
        <v>5</v>
      </c>
      <c r="Q371" s="156" t="s">
        <v>365</v>
      </c>
    </row>
    <row r="372" spans="1:17" x14ac:dyDescent="0.25">
      <c r="A372" s="97">
        <v>3</v>
      </c>
      <c r="B372" s="2" t="s">
        <v>328</v>
      </c>
      <c r="C372" s="2"/>
      <c r="D372" s="80"/>
      <c r="E372" s="2"/>
      <c r="F372" s="2"/>
      <c r="G372" s="2"/>
      <c r="H372" s="154"/>
      <c r="I372" s="155"/>
      <c r="J372" s="2"/>
      <c r="K372" s="2"/>
      <c r="L372" s="154"/>
      <c r="M372" s="154"/>
      <c r="N372" s="2"/>
      <c r="O372" s="154"/>
      <c r="P372" s="80"/>
      <c r="Q372" s="156"/>
    </row>
    <row r="373" spans="1:17" x14ac:dyDescent="0.25">
      <c r="A373" s="97"/>
      <c r="B373" s="2" t="s">
        <v>415</v>
      </c>
      <c r="C373" s="2">
        <f t="shared" ref="C373:C381" si="24">C371</f>
        <v>0.13</v>
      </c>
      <c r="D373" s="80" t="s">
        <v>363</v>
      </c>
      <c r="E373" s="2">
        <f t="shared" ref="E373:E383" si="25">E371</f>
        <v>875.28</v>
      </c>
      <c r="F373" s="2" t="s">
        <v>12</v>
      </c>
      <c r="G373" s="2">
        <v>25</v>
      </c>
      <c r="H373" s="154" t="s">
        <v>363</v>
      </c>
      <c r="I373" s="155">
        <v>1</v>
      </c>
      <c r="J373" s="2">
        <f t="shared" ref="J373:J375" si="26">(G373/C373)*I373</f>
        <v>192.30769230769229</v>
      </c>
      <c r="K373" s="2">
        <f t="shared" ref="K373:K375" si="27">E373/J373</f>
        <v>4.5514559999999999</v>
      </c>
      <c r="L373" s="154" t="s">
        <v>364</v>
      </c>
      <c r="M373" s="154" t="s">
        <v>365</v>
      </c>
      <c r="N373" s="2">
        <f t="shared" ref="N373:N375" si="28">K373</f>
        <v>4.5514559999999999</v>
      </c>
      <c r="O373" s="154" t="s">
        <v>365</v>
      </c>
      <c r="P373" s="80">
        <v>5</v>
      </c>
      <c r="Q373" s="156" t="s">
        <v>365</v>
      </c>
    </row>
    <row r="374" spans="1:17" x14ac:dyDescent="0.25">
      <c r="A374" s="97">
        <v>4</v>
      </c>
      <c r="B374" s="2" t="s">
        <v>329</v>
      </c>
      <c r="C374" s="2"/>
      <c r="D374" s="80"/>
      <c r="E374" s="2"/>
      <c r="F374" s="2"/>
      <c r="G374" s="2"/>
      <c r="H374" s="154"/>
      <c r="I374" s="155"/>
      <c r="J374" s="2"/>
      <c r="K374" s="2"/>
      <c r="L374" s="154"/>
      <c r="M374" s="154"/>
      <c r="N374" s="2"/>
      <c r="O374" s="154"/>
      <c r="P374" s="80"/>
      <c r="Q374" s="156"/>
    </row>
    <row r="375" spans="1:17" x14ac:dyDescent="0.25">
      <c r="A375" s="97"/>
      <c r="B375" s="2" t="s">
        <v>415</v>
      </c>
      <c r="C375" s="2">
        <f t="shared" si="24"/>
        <v>0.13</v>
      </c>
      <c r="D375" s="80" t="s">
        <v>363</v>
      </c>
      <c r="E375" s="2">
        <f t="shared" si="25"/>
        <v>875.28</v>
      </c>
      <c r="F375" s="2" t="s">
        <v>12</v>
      </c>
      <c r="G375" s="2">
        <v>25</v>
      </c>
      <c r="H375" s="154" t="s">
        <v>363</v>
      </c>
      <c r="I375" s="155">
        <v>1</v>
      </c>
      <c r="J375" s="2">
        <f t="shared" si="26"/>
        <v>192.30769230769229</v>
      </c>
      <c r="K375" s="2">
        <f t="shared" si="27"/>
        <v>4.5514559999999999</v>
      </c>
      <c r="L375" s="154" t="s">
        <v>364</v>
      </c>
      <c r="M375" s="154" t="s">
        <v>365</v>
      </c>
      <c r="N375" s="2">
        <f t="shared" si="28"/>
        <v>4.5514559999999999</v>
      </c>
      <c r="O375" s="154" t="s">
        <v>365</v>
      </c>
      <c r="P375" s="80">
        <v>5</v>
      </c>
      <c r="Q375" s="156" t="s">
        <v>365</v>
      </c>
    </row>
    <row r="376" spans="1:17" x14ac:dyDescent="0.25">
      <c r="A376" s="97">
        <v>5</v>
      </c>
      <c r="B376" s="2" t="s">
        <v>330</v>
      </c>
      <c r="C376" s="2"/>
      <c r="D376" s="80"/>
      <c r="E376" s="2"/>
      <c r="F376" s="2"/>
      <c r="G376" s="2"/>
      <c r="H376" s="154"/>
      <c r="I376" s="155"/>
      <c r="J376" s="2"/>
      <c r="K376" s="2"/>
      <c r="L376" s="154"/>
      <c r="M376" s="154"/>
      <c r="N376" s="2"/>
      <c r="O376" s="154"/>
      <c r="P376" s="80"/>
      <c r="Q376" s="156"/>
    </row>
    <row r="377" spans="1:17" x14ac:dyDescent="0.25">
      <c r="A377" s="97"/>
      <c r="B377" s="2" t="s">
        <v>415</v>
      </c>
      <c r="C377" s="2">
        <f t="shared" si="24"/>
        <v>0.13</v>
      </c>
      <c r="D377" s="80" t="s">
        <v>363</v>
      </c>
      <c r="E377" s="2">
        <f t="shared" si="25"/>
        <v>875.28</v>
      </c>
      <c r="F377" s="2" t="s">
        <v>12</v>
      </c>
      <c r="G377" s="2">
        <v>25</v>
      </c>
      <c r="H377" s="154" t="s">
        <v>363</v>
      </c>
      <c r="I377" s="155">
        <v>1</v>
      </c>
      <c r="J377" s="2">
        <f t="shared" ref="J377:J379" si="29">(G377/C377)*I377</f>
        <v>192.30769230769229</v>
      </c>
      <c r="K377" s="2">
        <f t="shared" ref="K377:K379" si="30">E377/J377</f>
        <v>4.5514559999999999</v>
      </c>
      <c r="L377" s="154" t="s">
        <v>364</v>
      </c>
      <c r="M377" s="154" t="s">
        <v>365</v>
      </c>
      <c r="N377" s="2">
        <f t="shared" ref="N377:N379" si="31">K377</f>
        <v>4.5514559999999999</v>
      </c>
      <c r="O377" s="154" t="s">
        <v>365</v>
      </c>
      <c r="P377" s="80">
        <v>5</v>
      </c>
      <c r="Q377" s="156" t="s">
        <v>365</v>
      </c>
    </row>
    <row r="378" spans="1:17" x14ac:dyDescent="0.25">
      <c r="A378" s="97">
        <v>6</v>
      </c>
      <c r="B378" s="2" t="s">
        <v>331</v>
      </c>
      <c r="C378" s="2"/>
      <c r="D378" s="80"/>
      <c r="E378" s="2"/>
      <c r="F378" s="2"/>
      <c r="G378" s="2"/>
      <c r="H378" s="154"/>
      <c r="I378" s="155"/>
      <c r="J378" s="2"/>
      <c r="K378" s="2"/>
      <c r="L378" s="154"/>
      <c r="M378" s="154"/>
      <c r="N378" s="2"/>
      <c r="O378" s="154"/>
      <c r="P378" s="80"/>
      <c r="Q378" s="156"/>
    </row>
    <row r="379" spans="1:17" x14ac:dyDescent="0.25">
      <c r="A379" s="97"/>
      <c r="B379" s="2" t="s">
        <v>415</v>
      </c>
      <c r="C379" s="2">
        <f t="shared" si="24"/>
        <v>0.13</v>
      </c>
      <c r="D379" s="80" t="s">
        <v>363</v>
      </c>
      <c r="E379" s="2">
        <f t="shared" si="25"/>
        <v>875.28</v>
      </c>
      <c r="F379" s="2" t="s">
        <v>12</v>
      </c>
      <c r="G379" s="2">
        <v>25</v>
      </c>
      <c r="H379" s="154" t="s">
        <v>363</v>
      </c>
      <c r="I379" s="155">
        <v>1</v>
      </c>
      <c r="J379" s="2">
        <f t="shared" si="29"/>
        <v>192.30769230769229</v>
      </c>
      <c r="K379" s="2">
        <f t="shared" si="30"/>
        <v>4.5514559999999999</v>
      </c>
      <c r="L379" s="154" t="s">
        <v>364</v>
      </c>
      <c r="M379" s="154" t="s">
        <v>365</v>
      </c>
      <c r="N379" s="2">
        <f t="shared" si="31"/>
        <v>4.5514559999999999</v>
      </c>
      <c r="O379" s="154" t="s">
        <v>365</v>
      </c>
      <c r="P379" s="80">
        <v>5</v>
      </c>
      <c r="Q379" s="156" t="s">
        <v>365</v>
      </c>
    </row>
    <row r="380" spans="1:17" x14ac:dyDescent="0.25">
      <c r="A380" s="97">
        <v>7</v>
      </c>
      <c r="B380" s="2" t="s">
        <v>332</v>
      </c>
      <c r="C380" s="2"/>
      <c r="D380" s="80"/>
      <c r="E380" s="2"/>
      <c r="F380" s="2"/>
      <c r="G380" s="2"/>
      <c r="H380" s="154"/>
      <c r="I380" s="155"/>
      <c r="J380" s="2"/>
      <c r="K380" s="2"/>
      <c r="L380" s="154"/>
      <c r="M380" s="154"/>
      <c r="N380" s="2"/>
      <c r="O380" s="154"/>
      <c r="P380" s="80"/>
      <c r="Q380" s="156"/>
    </row>
    <row r="381" spans="1:17" x14ac:dyDescent="0.25">
      <c r="A381" s="97"/>
      <c r="B381" s="2" t="s">
        <v>415</v>
      </c>
      <c r="C381" s="2">
        <f t="shared" si="24"/>
        <v>0.13</v>
      </c>
      <c r="D381" s="80" t="s">
        <v>363</v>
      </c>
      <c r="E381" s="2">
        <f t="shared" si="25"/>
        <v>875.28</v>
      </c>
      <c r="F381" s="2" t="s">
        <v>12</v>
      </c>
      <c r="G381" s="2">
        <v>25</v>
      </c>
      <c r="H381" s="154" t="s">
        <v>363</v>
      </c>
      <c r="I381" s="155">
        <v>1</v>
      </c>
      <c r="J381" s="2">
        <f t="shared" ref="J381:J383" si="32">(G381/C381)*I381</f>
        <v>192.30769230769229</v>
      </c>
      <c r="K381" s="2">
        <f t="shared" ref="K381:K383" si="33">E381/J381</f>
        <v>4.5514559999999999</v>
      </c>
      <c r="L381" s="154" t="s">
        <v>364</v>
      </c>
      <c r="M381" s="154" t="s">
        <v>365</v>
      </c>
      <c r="N381" s="2">
        <f t="shared" ref="N381:N383" si="34">K381</f>
        <v>4.5514559999999999</v>
      </c>
      <c r="O381" s="154" t="s">
        <v>365</v>
      </c>
      <c r="P381" s="80">
        <v>5</v>
      </c>
      <c r="Q381" s="156" t="s">
        <v>365</v>
      </c>
    </row>
    <row r="382" spans="1:17" x14ac:dyDescent="0.25">
      <c r="A382" s="97">
        <v>8</v>
      </c>
      <c r="B382" s="2" t="s">
        <v>411</v>
      </c>
      <c r="C382" s="2"/>
      <c r="D382" s="80"/>
      <c r="E382" s="2"/>
      <c r="F382" s="2"/>
      <c r="G382" s="2"/>
      <c r="H382" s="154"/>
      <c r="I382" s="155"/>
      <c r="J382" s="2"/>
      <c r="K382" s="2"/>
      <c r="L382" s="154"/>
      <c r="M382" s="154"/>
      <c r="N382" s="2"/>
      <c r="O382" s="154"/>
      <c r="P382" s="80"/>
      <c r="Q382" s="156"/>
    </row>
    <row r="383" spans="1:17" x14ac:dyDescent="0.25">
      <c r="A383" s="97"/>
      <c r="B383" s="2" t="s">
        <v>415</v>
      </c>
      <c r="C383" s="2">
        <v>0.13</v>
      </c>
      <c r="D383" s="80" t="s">
        <v>363</v>
      </c>
      <c r="E383" s="2">
        <f t="shared" si="25"/>
        <v>875.28</v>
      </c>
      <c r="F383" s="2" t="s">
        <v>12</v>
      </c>
      <c r="G383" s="2">
        <v>25</v>
      </c>
      <c r="H383" s="154" t="s">
        <v>363</v>
      </c>
      <c r="I383" s="155">
        <v>1</v>
      </c>
      <c r="J383" s="2">
        <f t="shared" si="32"/>
        <v>192.30769230769229</v>
      </c>
      <c r="K383" s="2">
        <f t="shared" si="33"/>
        <v>4.5514559999999999</v>
      </c>
      <c r="L383" s="154" t="s">
        <v>364</v>
      </c>
      <c r="M383" s="154" t="s">
        <v>365</v>
      </c>
      <c r="N383" s="2">
        <f t="shared" si="34"/>
        <v>4.5514559999999999</v>
      </c>
      <c r="O383" s="154" t="s">
        <v>365</v>
      </c>
      <c r="P383" s="80">
        <v>5</v>
      </c>
      <c r="Q383" s="156" t="s">
        <v>365</v>
      </c>
    </row>
    <row r="384" spans="1:17" ht="15.75" thickBot="1" x14ac:dyDescent="0.3">
      <c r="A384" s="272"/>
      <c r="B384" s="112"/>
      <c r="C384" s="112"/>
      <c r="D384" s="121"/>
      <c r="E384" s="112"/>
      <c r="F384" s="112"/>
      <c r="G384" s="112"/>
      <c r="H384" s="273"/>
      <c r="I384" s="274"/>
      <c r="J384" s="112"/>
      <c r="K384" s="112"/>
      <c r="L384" s="273"/>
      <c r="M384" s="273"/>
      <c r="N384" s="112"/>
      <c r="O384" s="273"/>
      <c r="P384" s="121"/>
      <c r="Q384" s="275"/>
    </row>
    <row r="385" ht="15.75" thickTop="1" x14ac:dyDescent="0.25"/>
  </sheetData>
  <mergeCells count="26">
    <mergeCell ref="B367:Q367"/>
    <mergeCell ref="J3:M3"/>
    <mergeCell ref="A1:Q1"/>
    <mergeCell ref="B5:Q5"/>
    <mergeCell ref="B11:Q11"/>
    <mergeCell ref="B17:Q17"/>
    <mergeCell ref="N3:O3"/>
    <mergeCell ref="P3:Q3"/>
    <mergeCell ref="G3:H3"/>
    <mergeCell ref="E3:F3"/>
    <mergeCell ref="C3:D3"/>
    <mergeCell ref="B21:Q21"/>
    <mergeCell ref="P4:Q4"/>
    <mergeCell ref="N4:O4"/>
    <mergeCell ref="J4:M4"/>
    <mergeCell ref="G4:H4"/>
    <mergeCell ref="E4:F4"/>
    <mergeCell ref="C4:D4"/>
    <mergeCell ref="B271:Q271"/>
    <mergeCell ref="B322:Q322"/>
    <mergeCell ref="B338:Q338"/>
    <mergeCell ref="B62:Q62"/>
    <mergeCell ref="B104:Q104"/>
    <mergeCell ref="B146:Q146"/>
    <mergeCell ref="B169:Q169"/>
    <mergeCell ref="B192:Q192"/>
  </mergeCells>
  <pageMargins left="0.7" right="0.7" top="0.75" bottom="0.75" header="0.3" footer="0.3"/>
  <pageSetup paperSize="9" scale="81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559"/>
  <sheetViews>
    <sheetView tabSelected="1" topLeftCell="A88" zoomScale="20" zoomScaleNormal="20" workbookViewId="0">
      <selection activeCell="CE146" sqref="CE146"/>
    </sheetView>
  </sheetViews>
  <sheetFormatPr defaultRowHeight="15" x14ac:dyDescent="0.25"/>
  <cols>
    <col min="3" max="3" width="9.140625" style="215"/>
    <col min="4" max="4" width="41.28515625" customWidth="1"/>
    <col min="5" max="5" width="5.85546875" customWidth="1"/>
    <col min="6" max="6" width="6" customWidth="1"/>
    <col min="7" max="7" width="24.5703125" customWidth="1"/>
    <col min="8" max="8" width="13" style="175" customWidth="1"/>
    <col min="9" max="9" width="9.140625" customWidth="1"/>
    <col min="11" max="12" width="9.7109375" customWidth="1"/>
    <col min="53" max="53" width="10.85546875" customWidth="1"/>
  </cols>
  <sheetData>
    <row r="1" spans="3:180" x14ac:dyDescent="0.25">
      <c r="C1" s="240"/>
    </row>
    <row r="2" spans="3:180" ht="32.25" customHeight="1" x14ac:dyDescent="0.25">
      <c r="C2" s="240"/>
    </row>
    <row r="3" spans="3:180" ht="24.75" customHeight="1" x14ac:dyDescent="0.25">
      <c r="C3" s="240"/>
    </row>
    <row r="4" spans="3:180" x14ac:dyDescent="0.25">
      <c r="C4" s="240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</row>
    <row r="5" spans="3:180" x14ac:dyDescent="0.25">
      <c r="C5" s="24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</row>
    <row r="6" spans="3:180" x14ac:dyDescent="0.25">
      <c r="C6" s="24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</row>
    <row r="7" spans="3:180" x14ac:dyDescent="0.25">
      <c r="C7" s="24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</row>
    <row r="8" spans="3:180" x14ac:dyDescent="0.25">
      <c r="C8" s="24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</row>
    <row r="9" spans="3:180" x14ac:dyDescent="0.25">
      <c r="C9" s="24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</row>
    <row r="10" spans="3:180" x14ac:dyDescent="0.25">
      <c r="C10" s="24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</row>
    <row r="11" spans="3:180" x14ac:dyDescent="0.25">
      <c r="C11" s="24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</row>
    <row r="12" spans="3:180" x14ac:dyDescent="0.25">
      <c r="C12" s="24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</row>
    <row r="13" spans="3:180" x14ac:dyDescent="0.25">
      <c r="C13" s="24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</row>
    <row r="14" spans="3:180" x14ac:dyDescent="0.25">
      <c r="C14" s="24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</row>
    <row r="15" spans="3:180" x14ac:dyDescent="0.25">
      <c r="C15" s="24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</row>
    <row r="16" spans="3:180" x14ac:dyDescent="0.25">
      <c r="C16" s="24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</row>
    <row r="17" spans="3:177" x14ac:dyDescent="0.25">
      <c r="C17" s="24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</row>
    <row r="18" spans="3:177" x14ac:dyDescent="0.25">
      <c r="C18" s="24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</row>
    <row r="19" spans="3:177" x14ac:dyDescent="0.25">
      <c r="C19" s="24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</row>
    <row r="20" spans="3:177" x14ac:dyDescent="0.25">
      <c r="C20" s="24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</row>
    <row r="21" spans="3:177" x14ac:dyDescent="0.25">
      <c r="C21" s="24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</row>
    <row r="22" spans="3:177" x14ac:dyDescent="0.25">
      <c r="C22" s="24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</row>
    <row r="23" spans="3:177" x14ac:dyDescent="0.25">
      <c r="C23" s="24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</row>
    <row r="24" spans="3:177" x14ac:dyDescent="0.25">
      <c r="C24" s="24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</row>
    <row r="25" spans="3:177" x14ac:dyDescent="0.25">
      <c r="C25" s="24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</row>
    <row r="26" spans="3:177" x14ac:dyDescent="0.25">
      <c r="C26" s="24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</row>
    <row r="27" spans="3:177" x14ac:dyDescent="0.25">
      <c r="C27" s="240"/>
      <c r="BJ27" s="216"/>
      <c r="BK27" s="216"/>
      <c r="BL27" s="216"/>
      <c r="BM27" s="216"/>
      <c r="BN27" s="216"/>
      <c r="BO27" s="216"/>
      <c r="BP27" s="216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</row>
    <row r="28" spans="3:177" x14ac:dyDescent="0.25">
      <c r="C28" s="240"/>
      <c r="BJ28" s="216"/>
      <c r="BK28" s="216"/>
      <c r="BL28" s="216"/>
      <c r="BM28" s="216"/>
      <c r="BN28" s="216"/>
      <c r="BO28" s="216"/>
      <c r="BP28" s="216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</row>
    <row r="29" spans="3:177" x14ac:dyDescent="0.25">
      <c r="C29" s="240"/>
      <c r="BJ29" s="216"/>
      <c r="BK29" s="216"/>
      <c r="BL29" s="216"/>
      <c r="BM29" s="216"/>
      <c r="BN29" s="216"/>
      <c r="BO29" s="216"/>
      <c r="BP29" s="216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</row>
    <row r="30" spans="3:177" x14ac:dyDescent="0.25">
      <c r="C30" s="240"/>
      <c r="BJ30" s="216"/>
      <c r="BK30" s="216"/>
      <c r="BL30" s="216"/>
      <c r="BM30" s="216"/>
      <c r="BN30" s="216"/>
      <c r="BO30" s="216"/>
      <c r="BP30" s="216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8"/>
      <c r="FP30" s="198"/>
      <c r="FQ30" s="198"/>
      <c r="FR30" s="198"/>
      <c r="FS30" s="198"/>
      <c r="FT30" s="198"/>
      <c r="FU30" s="198"/>
    </row>
    <row r="31" spans="3:177" x14ac:dyDescent="0.25">
      <c r="C31" s="240"/>
      <c r="BJ31" s="216"/>
      <c r="BK31" s="216"/>
      <c r="BL31" s="216"/>
      <c r="BM31" s="216"/>
      <c r="BN31" s="216"/>
      <c r="BO31" s="216"/>
      <c r="BP31" s="216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8"/>
      <c r="FP31" s="198"/>
      <c r="FQ31" s="198"/>
      <c r="FR31" s="198"/>
      <c r="FS31" s="198"/>
      <c r="FT31" s="198"/>
      <c r="FU31" s="198"/>
    </row>
    <row r="32" spans="3:177" x14ac:dyDescent="0.25">
      <c r="C32" s="240"/>
      <c r="BJ32" s="216"/>
      <c r="BK32" s="216"/>
      <c r="BL32" s="216"/>
      <c r="BM32" s="216"/>
      <c r="BN32" s="216"/>
      <c r="BO32" s="216"/>
      <c r="BP32" s="216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</row>
    <row r="33" spans="3:177" x14ac:dyDescent="0.25">
      <c r="C33" s="240"/>
      <c r="BJ33" s="216"/>
      <c r="BK33" s="216"/>
      <c r="BL33" s="216"/>
      <c r="BM33" s="216"/>
      <c r="BN33" s="216"/>
      <c r="BO33" s="216"/>
      <c r="BP33" s="216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</row>
    <row r="34" spans="3:177" x14ac:dyDescent="0.25">
      <c r="C34" s="240"/>
      <c r="BJ34" s="216"/>
      <c r="BK34" s="216"/>
      <c r="BL34" s="216"/>
      <c r="BM34" s="216"/>
      <c r="BN34" s="216"/>
      <c r="BO34" s="216"/>
      <c r="BP34" s="216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</row>
    <row r="35" spans="3:177" x14ac:dyDescent="0.25">
      <c r="C35" s="240"/>
      <c r="BJ35" s="216"/>
      <c r="BK35" s="216"/>
      <c r="BL35" s="216"/>
      <c r="BM35" s="216"/>
      <c r="BN35" s="216"/>
      <c r="BO35" s="216"/>
      <c r="BP35" s="216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</row>
    <row r="36" spans="3:177" x14ac:dyDescent="0.25">
      <c r="C36" s="240"/>
      <c r="BJ36" s="216"/>
      <c r="BK36" s="216"/>
      <c r="BL36" s="216"/>
      <c r="BM36" s="216"/>
      <c r="BN36" s="216"/>
      <c r="BO36" s="216"/>
      <c r="BP36" s="216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</row>
    <row r="37" spans="3:177" x14ac:dyDescent="0.25">
      <c r="C37" s="240"/>
      <c r="BJ37" s="216"/>
      <c r="BK37" s="216"/>
      <c r="BL37" s="216"/>
      <c r="BM37" s="216"/>
      <c r="BN37" s="216"/>
      <c r="BO37" s="216"/>
      <c r="BP37" s="216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</row>
    <row r="38" spans="3:177" x14ac:dyDescent="0.25">
      <c r="C38" s="240"/>
      <c r="BJ38" s="216"/>
      <c r="BK38" s="216"/>
      <c r="BL38" s="216"/>
      <c r="BM38" s="216"/>
      <c r="BN38" s="216"/>
      <c r="BO38" s="216"/>
      <c r="BP38" s="216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8"/>
      <c r="FP38" s="198"/>
      <c r="FQ38" s="198"/>
      <c r="FR38" s="198"/>
      <c r="FS38" s="198"/>
      <c r="FT38" s="198"/>
      <c r="FU38" s="198"/>
    </row>
    <row r="39" spans="3:177" x14ac:dyDescent="0.25">
      <c r="C39" s="240"/>
      <c r="BJ39" s="216"/>
      <c r="BK39" s="216"/>
      <c r="BL39" s="216"/>
      <c r="BM39" s="216"/>
      <c r="BN39" s="216"/>
      <c r="BO39" s="216"/>
      <c r="BP39" s="216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8"/>
      <c r="FP39" s="198"/>
      <c r="FQ39" s="198"/>
      <c r="FR39" s="198"/>
      <c r="FS39" s="198"/>
      <c r="FT39" s="198"/>
      <c r="FU39" s="198"/>
    </row>
    <row r="40" spans="3:177" x14ac:dyDescent="0.25">
      <c r="C40" s="240"/>
      <c r="BJ40" s="216"/>
      <c r="BK40" s="216"/>
      <c r="BL40" s="216"/>
      <c r="BM40" s="216"/>
      <c r="BN40" s="216"/>
      <c r="BO40" s="216"/>
      <c r="BP40" s="216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8"/>
      <c r="FP40" s="198"/>
      <c r="FQ40" s="198"/>
      <c r="FR40" s="198"/>
      <c r="FS40" s="198"/>
      <c r="FT40" s="198"/>
      <c r="FU40" s="198"/>
    </row>
    <row r="41" spans="3:177" x14ac:dyDescent="0.25">
      <c r="C41" s="240"/>
      <c r="BJ41" s="216"/>
      <c r="BK41" s="216"/>
      <c r="BL41" s="216"/>
      <c r="BM41" s="216"/>
      <c r="BN41" s="216"/>
      <c r="BO41" s="216"/>
      <c r="BP41" s="216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</row>
    <row r="42" spans="3:177" x14ac:dyDescent="0.25">
      <c r="C42" s="240"/>
      <c r="BJ42" s="216"/>
      <c r="BK42" s="216"/>
      <c r="BL42" s="216"/>
      <c r="BM42" s="216"/>
      <c r="BN42" s="216"/>
      <c r="BO42" s="216"/>
      <c r="BP42" s="216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</row>
    <row r="43" spans="3:177" x14ac:dyDescent="0.25">
      <c r="C43" s="240"/>
      <c r="BJ43" s="216"/>
      <c r="BK43" s="216"/>
      <c r="BL43" s="216"/>
      <c r="BM43" s="216"/>
      <c r="BN43" s="216"/>
      <c r="BO43" s="216"/>
      <c r="BP43" s="216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8"/>
      <c r="FP43" s="198"/>
      <c r="FQ43" s="198"/>
      <c r="FR43" s="198"/>
      <c r="FS43" s="198"/>
      <c r="FT43" s="198"/>
      <c r="FU43" s="198"/>
    </row>
    <row r="44" spans="3:177" x14ac:dyDescent="0.25">
      <c r="C44" s="240"/>
      <c r="BJ44" s="216"/>
      <c r="BK44" s="216"/>
      <c r="BL44" s="216"/>
      <c r="BM44" s="216"/>
      <c r="BN44" s="216"/>
      <c r="BO44" s="216"/>
      <c r="BP44" s="216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</row>
    <row r="45" spans="3:177" x14ac:dyDescent="0.25">
      <c r="C45" s="240"/>
      <c r="BJ45" s="216"/>
      <c r="BK45" s="216"/>
      <c r="BL45" s="216"/>
      <c r="BM45" s="216"/>
      <c r="BN45" s="216"/>
      <c r="BO45" s="216"/>
      <c r="BP45" s="216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</row>
    <row r="46" spans="3:177" x14ac:dyDescent="0.25">
      <c r="C46" s="240"/>
      <c r="BJ46" s="216"/>
      <c r="BK46" s="216"/>
      <c r="BL46" s="216"/>
      <c r="BM46" s="216"/>
      <c r="BN46" s="216"/>
      <c r="BO46" s="216"/>
      <c r="BP46" s="216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198"/>
      <c r="FB46" s="198"/>
      <c r="FC46" s="198"/>
      <c r="FD46" s="198"/>
      <c r="FE46" s="198"/>
      <c r="FF46" s="198"/>
      <c r="FG46" s="198"/>
      <c r="FH46" s="198"/>
      <c r="FI46" s="198"/>
      <c r="FJ46" s="198"/>
      <c r="FK46" s="198"/>
      <c r="FL46" s="198"/>
      <c r="FM46" s="198"/>
      <c r="FN46" s="198"/>
      <c r="FO46" s="198"/>
      <c r="FP46" s="198"/>
      <c r="FQ46" s="198"/>
      <c r="FR46" s="198"/>
      <c r="FS46" s="198"/>
      <c r="FT46" s="198"/>
      <c r="FU46" s="198"/>
    </row>
    <row r="47" spans="3:177" x14ac:dyDescent="0.25">
      <c r="C47" s="240"/>
      <c r="BJ47" s="216"/>
      <c r="BK47" s="216"/>
      <c r="BL47" s="216"/>
      <c r="BM47" s="216"/>
      <c r="BN47" s="216"/>
      <c r="BO47" s="216"/>
      <c r="BP47" s="216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198"/>
      <c r="FB47" s="198"/>
      <c r="FC47" s="198"/>
      <c r="FD47" s="198"/>
      <c r="FE47" s="198"/>
      <c r="FF47" s="198"/>
      <c r="FG47" s="198"/>
      <c r="FH47" s="198"/>
      <c r="FI47" s="198"/>
      <c r="FJ47" s="198"/>
      <c r="FK47" s="198"/>
      <c r="FL47" s="198"/>
      <c r="FM47" s="198"/>
      <c r="FN47" s="198"/>
      <c r="FO47" s="198"/>
      <c r="FP47" s="198"/>
      <c r="FQ47" s="198"/>
      <c r="FR47" s="198"/>
      <c r="FS47" s="198"/>
      <c r="FT47" s="198"/>
      <c r="FU47" s="198"/>
    </row>
    <row r="48" spans="3:177" x14ac:dyDescent="0.25">
      <c r="C48" s="240"/>
      <c r="BJ48" s="216"/>
      <c r="BK48" s="216"/>
      <c r="BL48" s="216"/>
      <c r="BM48" s="216"/>
      <c r="BN48" s="216"/>
      <c r="BO48" s="216"/>
      <c r="BP48" s="216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</row>
    <row r="49" spans="3:177" x14ac:dyDescent="0.25">
      <c r="C49" s="240"/>
      <c r="BJ49" s="216"/>
      <c r="BK49" s="216"/>
      <c r="BL49" s="216"/>
      <c r="BM49" s="216"/>
      <c r="BN49" s="216"/>
      <c r="BO49" s="216"/>
      <c r="BP49" s="216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198"/>
      <c r="FB49" s="198"/>
      <c r="FC49" s="198"/>
      <c r="FD49" s="198"/>
      <c r="FE49" s="198"/>
      <c r="FF49" s="198"/>
      <c r="FG49" s="198"/>
      <c r="FH49" s="198"/>
      <c r="FI49" s="198"/>
      <c r="FJ49" s="198"/>
      <c r="FK49" s="198"/>
      <c r="FL49" s="198"/>
      <c r="FM49" s="198"/>
      <c r="FN49" s="198"/>
      <c r="FO49" s="198"/>
      <c r="FP49" s="198"/>
      <c r="FQ49" s="198"/>
      <c r="FR49" s="198"/>
      <c r="FS49" s="198"/>
      <c r="FT49" s="198"/>
      <c r="FU49" s="198"/>
    </row>
    <row r="50" spans="3:177" x14ac:dyDescent="0.25">
      <c r="C50" s="240"/>
      <c r="BJ50" s="216"/>
      <c r="BK50" s="216"/>
      <c r="BL50" s="216"/>
      <c r="BM50" s="216"/>
      <c r="BN50" s="216"/>
      <c r="BO50" s="216"/>
      <c r="BP50" s="216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8"/>
      <c r="FM50" s="198"/>
      <c r="FN50" s="198"/>
      <c r="FO50" s="198"/>
      <c r="FP50" s="198"/>
      <c r="FQ50" s="198"/>
      <c r="FR50" s="198"/>
      <c r="FS50" s="198"/>
      <c r="FT50" s="198"/>
      <c r="FU50" s="198"/>
    </row>
    <row r="51" spans="3:177" x14ac:dyDescent="0.25">
      <c r="C51" s="240"/>
      <c r="BJ51" s="216"/>
      <c r="BK51" s="216"/>
      <c r="BL51" s="216"/>
      <c r="BM51" s="216"/>
      <c r="BN51" s="216"/>
      <c r="BO51" s="216"/>
      <c r="BP51" s="216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198"/>
      <c r="FB51" s="198"/>
      <c r="FC51" s="198"/>
      <c r="FD51" s="198"/>
      <c r="FE51" s="198"/>
      <c r="FF51" s="198"/>
      <c r="FG51" s="198"/>
      <c r="FH51" s="198"/>
      <c r="FI51" s="198"/>
      <c r="FJ51" s="198"/>
      <c r="FK51" s="198"/>
      <c r="FL51" s="198"/>
      <c r="FM51" s="198"/>
      <c r="FN51" s="198"/>
      <c r="FO51" s="198"/>
      <c r="FP51" s="198"/>
      <c r="FQ51" s="198"/>
      <c r="FR51" s="198"/>
      <c r="FS51" s="198"/>
      <c r="FT51" s="198"/>
      <c r="FU51" s="198"/>
    </row>
    <row r="52" spans="3:177" x14ac:dyDescent="0.25">
      <c r="C52" s="240"/>
      <c r="BJ52" s="216"/>
      <c r="BK52" s="216"/>
      <c r="BL52" s="216"/>
      <c r="BM52" s="216"/>
      <c r="BN52" s="216"/>
      <c r="BO52" s="216"/>
      <c r="BP52" s="216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198"/>
      <c r="FB52" s="198"/>
      <c r="FC52" s="198"/>
      <c r="FD52" s="198"/>
      <c r="FE52" s="198"/>
      <c r="FF52" s="198"/>
      <c r="FG52" s="198"/>
      <c r="FH52" s="198"/>
      <c r="FI52" s="198"/>
      <c r="FJ52" s="198"/>
      <c r="FK52" s="198"/>
      <c r="FL52" s="198"/>
      <c r="FM52" s="198"/>
      <c r="FN52" s="198"/>
      <c r="FO52" s="198"/>
      <c r="FP52" s="198"/>
      <c r="FQ52" s="198"/>
      <c r="FR52" s="198"/>
      <c r="FS52" s="198"/>
      <c r="FT52" s="198"/>
      <c r="FU52" s="198"/>
    </row>
    <row r="53" spans="3:177" x14ac:dyDescent="0.25">
      <c r="C53" s="240"/>
      <c r="BJ53" s="216"/>
      <c r="BK53" s="216"/>
      <c r="BL53" s="216"/>
      <c r="BM53" s="216"/>
      <c r="BN53" s="216"/>
      <c r="BO53" s="216"/>
      <c r="BP53" s="216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198"/>
      <c r="FB53" s="198"/>
      <c r="FC53" s="198"/>
      <c r="FD53" s="198"/>
      <c r="FE53" s="198"/>
      <c r="FF53" s="198"/>
      <c r="FG53" s="198"/>
      <c r="FH53" s="198"/>
      <c r="FI53" s="198"/>
      <c r="FJ53" s="198"/>
      <c r="FK53" s="198"/>
      <c r="FL53" s="198"/>
      <c r="FM53" s="198"/>
      <c r="FN53" s="198"/>
      <c r="FO53" s="198"/>
      <c r="FP53" s="198"/>
      <c r="FQ53" s="198"/>
      <c r="FR53" s="198"/>
      <c r="FS53" s="198"/>
      <c r="FT53" s="198"/>
      <c r="FU53" s="198"/>
    </row>
    <row r="54" spans="3:177" x14ac:dyDescent="0.25">
      <c r="C54" s="240"/>
      <c r="BJ54" s="216"/>
      <c r="BK54" s="216"/>
      <c r="BL54" s="216"/>
      <c r="BM54" s="216"/>
      <c r="BN54" s="216"/>
      <c r="BO54" s="216"/>
      <c r="BP54" s="216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</row>
    <row r="55" spans="3:177" x14ac:dyDescent="0.25">
      <c r="C55" s="240"/>
      <c r="BJ55" s="216"/>
      <c r="BK55" s="216"/>
      <c r="BL55" s="216"/>
      <c r="BM55" s="216"/>
      <c r="BN55" s="216"/>
      <c r="BO55" s="216"/>
      <c r="BP55" s="216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  <c r="FS55" s="198"/>
      <c r="FT55" s="198"/>
      <c r="FU55" s="198"/>
    </row>
    <row r="56" spans="3:177" x14ac:dyDescent="0.25">
      <c r="C56" s="240"/>
      <c r="BJ56" s="216"/>
      <c r="BK56" s="216"/>
      <c r="BL56" s="216"/>
      <c r="BM56" s="216"/>
      <c r="BN56" s="216"/>
      <c r="BO56" s="216"/>
      <c r="BP56" s="216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</row>
    <row r="57" spans="3:177" x14ac:dyDescent="0.25">
      <c r="C57" s="240"/>
      <c r="BJ57" s="216"/>
      <c r="BK57" s="216"/>
      <c r="BL57" s="216"/>
      <c r="BM57" s="216"/>
      <c r="BN57" s="216"/>
      <c r="BO57" s="216"/>
      <c r="BP57" s="216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198"/>
      <c r="FB57" s="198"/>
      <c r="FC57" s="198"/>
      <c r="FD57" s="198"/>
      <c r="FE57" s="198"/>
      <c r="FF57" s="198"/>
      <c r="FG57" s="198"/>
      <c r="FH57" s="198"/>
      <c r="FI57" s="198"/>
      <c r="FJ57" s="198"/>
      <c r="FK57" s="198"/>
      <c r="FL57" s="198"/>
      <c r="FM57" s="198"/>
      <c r="FN57" s="198"/>
      <c r="FO57" s="198"/>
      <c r="FP57" s="198"/>
      <c r="FQ57" s="198"/>
      <c r="FR57" s="198"/>
      <c r="FS57" s="198"/>
      <c r="FT57" s="198"/>
      <c r="FU57" s="198"/>
    </row>
    <row r="58" spans="3:177" x14ac:dyDescent="0.25">
      <c r="C58" s="240"/>
      <c r="BJ58" s="216"/>
      <c r="BK58" s="216"/>
      <c r="BL58" s="216"/>
      <c r="BM58" s="216"/>
      <c r="BN58" s="216"/>
      <c r="BO58" s="216"/>
      <c r="BP58" s="216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198"/>
      <c r="FB58" s="198"/>
      <c r="FC58" s="198"/>
      <c r="FD58" s="198"/>
      <c r="FE58" s="198"/>
      <c r="FF58" s="198"/>
      <c r="FG58" s="198"/>
      <c r="FH58" s="198"/>
      <c r="FI58" s="198"/>
      <c r="FJ58" s="198"/>
      <c r="FK58" s="198"/>
      <c r="FL58" s="198"/>
      <c r="FM58" s="198"/>
      <c r="FN58" s="198"/>
      <c r="FO58" s="198"/>
      <c r="FP58" s="198"/>
      <c r="FQ58" s="198"/>
      <c r="FR58" s="198"/>
      <c r="FS58" s="198"/>
      <c r="FT58" s="198"/>
      <c r="FU58" s="198"/>
    </row>
    <row r="59" spans="3:177" x14ac:dyDescent="0.25">
      <c r="C59" s="240"/>
      <c r="BJ59" s="216"/>
      <c r="BK59" s="216"/>
      <c r="BL59" s="216"/>
      <c r="BM59" s="216"/>
      <c r="BN59" s="216"/>
      <c r="BO59" s="216"/>
      <c r="BP59" s="216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198"/>
      <c r="FB59" s="198"/>
      <c r="FC59" s="198"/>
      <c r="FD59" s="198"/>
      <c r="FE59" s="198"/>
      <c r="FF59" s="198"/>
      <c r="FG59" s="198"/>
      <c r="FH59" s="198"/>
      <c r="FI59" s="198"/>
      <c r="FJ59" s="198"/>
      <c r="FK59" s="198"/>
      <c r="FL59" s="198"/>
      <c r="FM59" s="198"/>
      <c r="FN59" s="198"/>
      <c r="FO59" s="198"/>
      <c r="FP59" s="198"/>
      <c r="FQ59" s="198"/>
      <c r="FR59" s="198"/>
      <c r="FS59" s="198"/>
      <c r="FT59" s="198"/>
      <c r="FU59" s="198"/>
    </row>
    <row r="60" spans="3:177" x14ac:dyDescent="0.25">
      <c r="C60" s="240"/>
      <c r="BJ60" s="216"/>
      <c r="BK60" s="216"/>
      <c r="BL60" s="216"/>
      <c r="BM60" s="216"/>
      <c r="BN60" s="216"/>
      <c r="BO60" s="216"/>
      <c r="BP60" s="216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198"/>
      <c r="FB60" s="198"/>
      <c r="FC60" s="198"/>
      <c r="FD60" s="198"/>
      <c r="FE60" s="198"/>
      <c r="FF60" s="198"/>
      <c r="FG60" s="198"/>
      <c r="FH60" s="198"/>
      <c r="FI60" s="198"/>
      <c r="FJ60" s="198"/>
      <c r="FK60" s="198"/>
      <c r="FL60" s="198"/>
      <c r="FM60" s="198"/>
      <c r="FN60" s="198"/>
      <c r="FO60" s="198"/>
      <c r="FP60" s="198"/>
      <c r="FQ60" s="198"/>
      <c r="FR60" s="198"/>
      <c r="FS60" s="198"/>
      <c r="FT60" s="198"/>
      <c r="FU60" s="198"/>
    </row>
    <row r="61" spans="3:177" x14ac:dyDescent="0.25">
      <c r="C61" s="240"/>
      <c r="BJ61" s="216"/>
      <c r="BK61" s="216"/>
      <c r="BL61" s="216"/>
      <c r="BM61" s="216"/>
      <c r="BN61" s="216"/>
      <c r="BO61" s="216"/>
      <c r="BP61" s="216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198"/>
      <c r="FB61" s="198"/>
      <c r="FC61" s="198"/>
      <c r="FD61" s="198"/>
      <c r="FE61" s="198"/>
      <c r="FF61" s="198"/>
      <c r="FG61" s="198"/>
      <c r="FH61" s="198"/>
      <c r="FI61" s="198"/>
      <c r="FJ61" s="198"/>
      <c r="FK61" s="198"/>
      <c r="FL61" s="198"/>
      <c r="FM61" s="198"/>
      <c r="FN61" s="198"/>
      <c r="FO61" s="198"/>
      <c r="FP61" s="198"/>
      <c r="FQ61" s="198"/>
      <c r="FR61" s="198"/>
      <c r="FS61" s="198"/>
      <c r="FT61" s="198"/>
      <c r="FU61" s="198"/>
    </row>
    <row r="62" spans="3:177" x14ac:dyDescent="0.25">
      <c r="C62" s="240"/>
      <c r="BJ62" s="216"/>
      <c r="BK62" s="216"/>
      <c r="BL62" s="216"/>
      <c r="BM62" s="216"/>
      <c r="BN62" s="216"/>
      <c r="BO62" s="216"/>
      <c r="BP62" s="216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</row>
    <row r="63" spans="3:177" x14ac:dyDescent="0.25">
      <c r="C63" s="240"/>
      <c r="BJ63" s="216"/>
      <c r="BK63" s="216"/>
      <c r="BL63" s="216"/>
      <c r="BM63" s="216"/>
      <c r="BN63" s="216"/>
      <c r="BO63" s="216"/>
      <c r="BP63" s="216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</row>
    <row r="64" spans="3:177" x14ac:dyDescent="0.25">
      <c r="C64" s="240"/>
      <c r="BJ64" s="216"/>
      <c r="BK64" s="216"/>
      <c r="BL64" s="216"/>
      <c r="BM64" s="216"/>
      <c r="BN64" s="216"/>
      <c r="BO64" s="216"/>
      <c r="BP64" s="216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</row>
    <row r="65" spans="3:177" x14ac:dyDescent="0.25">
      <c r="C65" s="240"/>
      <c r="BJ65" s="216"/>
      <c r="BK65" s="216"/>
      <c r="BL65" s="216"/>
      <c r="BM65" s="216"/>
      <c r="BN65" s="216"/>
      <c r="BO65" s="216"/>
      <c r="BP65" s="216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198"/>
      <c r="FB65" s="198"/>
      <c r="FC65" s="198"/>
      <c r="FD65" s="198"/>
      <c r="FE65" s="198"/>
      <c r="FF65" s="198"/>
      <c r="FG65" s="198"/>
      <c r="FH65" s="198"/>
      <c r="FI65" s="198"/>
      <c r="FJ65" s="198"/>
      <c r="FK65" s="198"/>
      <c r="FL65" s="198"/>
      <c r="FM65" s="198"/>
      <c r="FN65" s="198"/>
      <c r="FO65" s="198"/>
      <c r="FP65" s="198"/>
      <c r="FQ65" s="198"/>
      <c r="FR65" s="198"/>
      <c r="FS65" s="198"/>
      <c r="FT65" s="198"/>
      <c r="FU65" s="198"/>
    </row>
    <row r="66" spans="3:177" x14ac:dyDescent="0.25">
      <c r="C66" s="240"/>
      <c r="BJ66" s="216"/>
      <c r="BK66" s="216"/>
      <c r="BL66" s="216"/>
      <c r="BM66" s="216"/>
      <c r="BN66" s="216"/>
      <c r="BO66" s="216"/>
      <c r="BP66" s="216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198"/>
      <c r="FB66" s="198"/>
      <c r="FC66" s="198"/>
      <c r="FD66" s="198"/>
      <c r="FE66" s="198"/>
      <c r="FF66" s="198"/>
      <c r="FG66" s="198"/>
      <c r="FH66" s="198"/>
      <c r="FI66" s="198"/>
      <c r="FJ66" s="198"/>
      <c r="FK66" s="198"/>
      <c r="FL66" s="198"/>
      <c r="FM66" s="198"/>
      <c r="FN66" s="198"/>
      <c r="FO66" s="198"/>
      <c r="FP66" s="198"/>
      <c r="FQ66" s="198"/>
      <c r="FR66" s="198"/>
      <c r="FS66" s="198"/>
      <c r="FT66" s="198"/>
      <c r="FU66" s="198"/>
    </row>
    <row r="67" spans="3:177" x14ac:dyDescent="0.25">
      <c r="C67" s="240"/>
      <c r="BJ67" s="216"/>
      <c r="BK67" s="216"/>
      <c r="BL67" s="216"/>
      <c r="BM67" s="216"/>
      <c r="BN67" s="216"/>
      <c r="BO67" s="216"/>
      <c r="BP67" s="216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198"/>
      <c r="FB67" s="198"/>
      <c r="FC67" s="198"/>
      <c r="FD67" s="198"/>
      <c r="FE67" s="198"/>
      <c r="FF67" s="198"/>
      <c r="FG67" s="198"/>
      <c r="FH67" s="198"/>
      <c r="FI67" s="198"/>
      <c r="FJ67" s="198"/>
      <c r="FK67" s="198"/>
      <c r="FL67" s="198"/>
      <c r="FM67" s="198"/>
      <c r="FN67" s="198"/>
      <c r="FO67" s="198"/>
      <c r="FP67" s="198"/>
      <c r="FQ67" s="198"/>
      <c r="FR67" s="198"/>
      <c r="FS67" s="198"/>
      <c r="FT67" s="198"/>
      <c r="FU67" s="198"/>
    </row>
    <row r="68" spans="3:177" x14ac:dyDescent="0.25">
      <c r="C68" s="240"/>
      <c r="BJ68" s="216"/>
      <c r="BK68" s="216"/>
      <c r="BL68" s="216"/>
      <c r="BM68" s="216"/>
      <c r="BN68" s="216"/>
      <c r="BO68" s="216"/>
      <c r="BP68" s="216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198"/>
      <c r="FB68" s="198"/>
      <c r="FC68" s="198"/>
      <c r="FD68" s="198"/>
      <c r="FE68" s="198"/>
      <c r="FF68" s="198"/>
      <c r="FG68" s="198"/>
      <c r="FH68" s="198"/>
      <c r="FI68" s="198"/>
      <c r="FJ68" s="198"/>
      <c r="FK68" s="198"/>
      <c r="FL68" s="198"/>
      <c r="FM68" s="198"/>
      <c r="FN68" s="198"/>
      <c r="FO68" s="198"/>
      <c r="FP68" s="198"/>
      <c r="FQ68" s="198"/>
      <c r="FR68" s="198"/>
      <c r="FS68" s="198"/>
      <c r="FT68" s="198"/>
      <c r="FU68" s="198"/>
    </row>
    <row r="69" spans="3:177" x14ac:dyDescent="0.25">
      <c r="C69" s="240"/>
      <c r="BJ69" s="216"/>
      <c r="BK69" s="216"/>
      <c r="BL69" s="216"/>
      <c r="BM69" s="216"/>
      <c r="BN69" s="216"/>
      <c r="BO69" s="216"/>
      <c r="BP69" s="216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0"/>
      <c r="DZ69" s="200"/>
      <c r="EA69" s="200"/>
      <c r="EB69" s="200"/>
      <c r="EC69" s="200"/>
      <c r="ED69" s="200"/>
      <c r="EE69" s="200"/>
      <c r="EF69" s="200"/>
      <c r="EG69" s="200"/>
      <c r="EH69" s="200"/>
      <c r="EI69" s="200"/>
      <c r="EJ69" s="200"/>
      <c r="EK69" s="200"/>
      <c r="EL69" s="200"/>
      <c r="EM69" s="200"/>
      <c r="EN69" s="200"/>
      <c r="EO69" s="200"/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198"/>
      <c r="FB69" s="198"/>
      <c r="FC69" s="198"/>
      <c r="FD69" s="198"/>
      <c r="FE69" s="198"/>
      <c r="FF69" s="198"/>
      <c r="FG69" s="198"/>
      <c r="FH69" s="198"/>
      <c r="FI69" s="198"/>
      <c r="FJ69" s="198"/>
      <c r="FK69" s="198"/>
      <c r="FL69" s="198"/>
      <c r="FM69" s="198"/>
      <c r="FN69" s="198"/>
      <c r="FO69" s="198"/>
      <c r="FP69" s="198"/>
      <c r="FQ69" s="198"/>
      <c r="FR69" s="198"/>
      <c r="FS69" s="198"/>
      <c r="FT69" s="198"/>
      <c r="FU69" s="198"/>
    </row>
    <row r="70" spans="3:177" x14ac:dyDescent="0.25">
      <c r="C70" s="240"/>
      <c r="BJ70" s="216"/>
      <c r="BK70" s="216"/>
      <c r="BL70" s="216"/>
      <c r="BM70" s="216"/>
      <c r="BN70" s="216"/>
      <c r="BO70" s="216"/>
      <c r="BP70" s="216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0"/>
      <c r="EG70" s="200"/>
      <c r="EH70" s="200"/>
      <c r="EI70" s="200"/>
      <c r="EJ70" s="200"/>
      <c r="EK70" s="200"/>
      <c r="EL70" s="200"/>
      <c r="EM70" s="200"/>
      <c r="EN70" s="200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198"/>
      <c r="FB70" s="198"/>
      <c r="FC70" s="198"/>
      <c r="FD70" s="198"/>
      <c r="FE70" s="198"/>
      <c r="FF70" s="198"/>
      <c r="FG70" s="198"/>
      <c r="FH70" s="198"/>
      <c r="FI70" s="198"/>
      <c r="FJ70" s="198"/>
      <c r="FK70" s="198"/>
      <c r="FL70" s="198"/>
      <c r="FM70" s="198"/>
      <c r="FN70" s="198"/>
      <c r="FO70" s="198"/>
      <c r="FP70" s="198"/>
      <c r="FQ70" s="198"/>
      <c r="FR70" s="198"/>
      <c r="FS70" s="198"/>
      <c r="FT70" s="198"/>
      <c r="FU70" s="198"/>
    </row>
    <row r="71" spans="3:177" x14ac:dyDescent="0.25">
      <c r="C71" s="240"/>
      <c r="BJ71" s="216"/>
      <c r="BK71" s="216"/>
      <c r="BL71" s="216"/>
      <c r="BM71" s="216"/>
      <c r="BN71" s="216"/>
      <c r="BO71" s="216"/>
      <c r="BP71" s="216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0"/>
      <c r="EG71" s="200"/>
      <c r="EH71" s="200"/>
      <c r="EI71" s="200"/>
      <c r="EJ71" s="200"/>
      <c r="EK71" s="200"/>
      <c r="EL71" s="200"/>
      <c r="EM71" s="200"/>
      <c r="EN71" s="200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198"/>
      <c r="FB71" s="198"/>
      <c r="FC71" s="198"/>
      <c r="FD71" s="198"/>
      <c r="FE71" s="198"/>
      <c r="FF71" s="198"/>
      <c r="FG71" s="198"/>
      <c r="FH71" s="198"/>
      <c r="FI71" s="198"/>
      <c r="FJ71" s="198"/>
      <c r="FK71" s="198"/>
      <c r="FL71" s="198"/>
      <c r="FM71" s="198"/>
      <c r="FN71" s="198"/>
      <c r="FO71" s="198"/>
      <c r="FP71" s="198"/>
      <c r="FQ71" s="198"/>
      <c r="FR71" s="198"/>
      <c r="FS71" s="198"/>
      <c r="FT71" s="198"/>
      <c r="FU71" s="198"/>
    </row>
    <row r="72" spans="3:177" x14ac:dyDescent="0.25">
      <c r="C72" s="240"/>
      <c r="BJ72" s="216"/>
      <c r="BK72" s="216"/>
      <c r="BL72" s="216"/>
      <c r="BM72" s="216"/>
      <c r="BN72" s="216"/>
      <c r="BO72" s="216"/>
      <c r="BP72" s="216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0"/>
      <c r="EG72" s="200"/>
      <c r="EH72" s="200"/>
      <c r="EI72" s="200"/>
      <c r="EJ72" s="200"/>
      <c r="EK72" s="200"/>
      <c r="EL72" s="200"/>
      <c r="EM72" s="200"/>
      <c r="EN72" s="200"/>
      <c r="EO72" s="200"/>
      <c r="EP72" s="200"/>
      <c r="EQ72" s="200"/>
      <c r="ER72" s="200"/>
      <c r="ES72" s="200"/>
      <c r="ET72" s="200"/>
      <c r="EU72" s="200"/>
      <c r="EV72" s="200"/>
      <c r="EW72" s="200"/>
      <c r="EX72" s="200"/>
      <c r="EY72" s="200"/>
      <c r="EZ72" s="200"/>
      <c r="FA72" s="198"/>
      <c r="FB72" s="198"/>
      <c r="FC72" s="198"/>
      <c r="FD72" s="198"/>
      <c r="FE72" s="198"/>
      <c r="FF72" s="198"/>
      <c r="FG72" s="198"/>
      <c r="FH72" s="198"/>
      <c r="FI72" s="198"/>
      <c r="FJ72" s="198"/>
      <c r="FK72" s="198"/>
      <c r="FL72" s="198"/>
      <c r="FM72" s="198"/>
      <c r="FN72" s="198"/>
      <c r="FO72" s="198"/>
      <c r="FP72" s="198"/>
      <c r="FQ72" s="198"/>
      <c r="FR72" s="198"/>
      <c r="FS72" s="198"/>
      <c r="FT72" s="198"/>
      <c r="FU72" s="198"/>
    </row>
    <row r="73" spans="3:177" x14ac:dyDescent="0.25">
      <c r="C73" s="240"/>
      <c r="BJ73" s="216"/>
      <c r="BK73" s="216"/>
      <c r="BL73" s="216"/>
      <c r="BM73" s="216"/>
      <c r="BN73" s="216"/>
      <c r="BO73" s="216"/>
      <c r="BP73" s="216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0"/>
      <c r="EG73" s="200"/>
      <c r="EH73" s="200"/>
      <c r="EI73" s="200"/>
      <c r="EJ73" s="200"/>
      <c r="EK73" s="200"/>
      <c r="EL73" s="200"/>
      <c r="EM73" s="200"/>
      <c r="EN73" s="200"/>
      <c r="EO73" s="200"/>
      <c r="EP73" s="200"/>
      <c r="EQ73" s="200"/>
      <c r="ER73" s="200"/>
      <c r="ES73" s="200"/>
      <c r="ET73" s="200"/>
      <c r="EU73" s="200"/>
      <c r="EV73" s="200"/>
      <c r="EW73" s="200"/>
      <c r="EX73" s="200"/>
      <c r="EY73" s="200"/>
      <c r="EZ73" s="200"/>
      <c r="FA73" s="198"/>
      <c r="FB73" s="198"/>
      <c r="FC73" s="198"/>
      <c r="FD73" s="198"/>
      <c r="FE73" s="198"/>
      <c r="FF73" s="198"/>
      <c r="FG73" s="198"/>
      <c r="FH73" s="198"/>
      <c r="FI73" s="198"/>
      <c r="FJ73" s="198"/>
      <c r="FK73" s="198"/>
      <c r="FL73" s="198"/>
      <c r="FM73" s="198"/>
      <c r="FN73" s="198"/>
      <c r="FO73" s="198"/>
      <c r="FP73" s="198"/>
      <c r="FQ73" s="198"/>
      <c r="FR73" s="198"/>
      <c r="FS73" s="198"/>
      <c r="FT73" s="198"/>
      <c r="FU73" s="198"/>
    </row>
    <row r="74" spans="3:177" x14ac:dyDescent="0.25">
      <c r="C74" s="240"/>
      <c r="BJ74" s="216"/>
      <c r="BK74" s="216"/>
      <c r="BL74" s="216"/>
      <c r="BM74" s="216"/>
      <c r="BN74" s="216"/>
      <c r="BO74" s="216"/>
      <c r="BP74" s="216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198"/>
      <c r="FB74" s="198"/>
      <c r="FC74" s="198"/>
      <c r="FD74" s="198"/>
      <c r="FE74" s="198"/>
      <c r="FF74" s="198"/>
      <c r="FG74" s="198"/>
      <c r="FH74" s="198"/>
      <c r="FI74" s="198"/>
      <c r="FJ74" s="198"/>
      <c r="FK74" s="198"/>
      <c r="FL74" s="198"/>
      <c r="FM74" s="198"/>
      <c r="FN74" s="198"/>
      <c r="FO74" s="198"/>
      <c r="FP74" s="198"/>
      <c r="FQ74" s="198"/>
      <c r="FR74" s="198"/>
      <c r="FS74" s="198"/>
      <c r="FT74" s="198"/>
      <c r="FU74" s="198"/>
    </row>
    <row r="75" spans="3:177" x14ac:dyDescent="0.25">
      <c r="C75" s="240"/>
      <c r="BJ75" s="216"/>
      <c r="BK75" s="216"/>
      <c r="BL75" s="216"/>
      <c r="BM75" s="216"/>
      <c r="BN75" s="216"/>
      <c r="BO75" s="216"/>
      <c r="BP75" s="216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0"/>
      <c r="EM75" s="200"/>
      <c r="EN75" s="200"/>
      <c r="EO75" s="200"/>
      <c r="EP75" s="200"/>
      <c r="EQ75" s="200"/>
      <c r="ER75" s="200"/>
      <c r="ES75" s="200"/>
      <c r="ET75" s="200"/>
      <c r="EU75" s="200"/>
      <c r="EV75" s="200"/>
      <c r="EW75" s="200"/>
      <c r="EX75" s="200"/>
      <c r="EY75" s="200"/>
      <c r="EZ75" s="200"/>
      <c r="FA75" s="198"/>
      <c r="FB75" s="198"/>
      <c r="FC75" s="198"/>
      <c r="FD75" s="198"/>
      <c r="FE75" s="198"/>
      <c r="FF75" s="198"/>
      <c r="FG75" s="198"/>
      <c r="FH75" s="198"/>
      <c r="FI75" s="198"/>
      <c r="FJ75" s="198"/>
      <c r="FK75" s="198"/>
      <c r="FL75" s="198"/>
      <c r="FM75" s="198"/>
      <c r="FN75" s="198"/>
      <c r="FO75" s="198"/>
      <c r="FP75" s="198"/>
      <c r="FQ75" s="198"/>
      <c r="FR75" s="198"/>
      <c r="FS75" s="198"/>
      <c r="FT75" s="198"/>
      <c r="FU75" s="198"/>
    </row>
    <row r="76" spans="3:177" x14ac:dyDescent="0.25">
      <c r="C76" s="240"/>
      <c r="BJ76" s="216"/>
      <c r="BK76" s="216"/>
      <c r="BL76" s="216"/>
      <c r="BM76" s="216"/>
      <c r="BN76" s="216"/>
      <c r="BO76" s="216"/>
      <c r="BP76" s="216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0"/>
      <c r="EG76" s="200"/>
      <c r="EH76" s="200"/>
      <c r="EI76" s="200"/>
      <c r="EJ76" s="200"/>
      <c r="EK76" s="200"/>
      <c r="EL76" s="200"/>
      <c r="EM76" s="200"/>
      <c r="EN76" s="200"/>
      <c r="EO76" s="200"/>
      <c r="EP76" s="200"/>
      <c r="EQ76" s="200"/>
      <c r="ER76" s="200"/>
      <c r="ES76" s="200"/>
      <c r="ET76" s="200"/>
      <c r="EU76" s="200"/>
      <c r="EV76" s="200"/>
      <c r="EW76" s="200"/>
      <c r="EX76" s="200"/>
      <c r="EY76" s="200"/>
      <c r="EZ76" s="200"/>
      <c r="FA76" s="198"/>
      <c r="FB76" s="198"/>
      <c r="FC76" s="198"/>
      <c r="FD76" s="198"/>
      <c r="FE76" s="198"/>
      <c r="FF76" s="198"/>
      <c r="FG76" s="198"/>
      <c r="FH76" s="198"/>
      <c r="FI76" s="198"/>
      <c r="FJ76" s="198"/>
      <c r="FK76" s="198"/>
      <c r="FL76" s="198"/>
      <c r="FM76" s="198"/>
      <c r="FN76" s="198"/>
      <c r="FO76" s="198"/>
      <c r="FP76" s="198"/>
      <c r="FQ76" s="198"/>
      <c r="FR76" s="198"/>
      <c r="FS76" s="198"/>
      <c r="FT76" s="198"/>
      <c r="FU76" s="198"/>
    </row>
    <row r="77" spans="3:177" x14ac:dyDescent="0.25">
      <c r="C77" s="240"/>
      <c r="BJ77" s="216"/>
      <c r="BK77" s="216"/>
      <c r="BL77" s="216"/>
      <c r="BM77" s="216"/>
      <c r="BN77" s="216"/>
      <c r="BO77" s="216"/>
      <c r="BP77" s="216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0"/>
      <c r="DZ77" s="200"/>
      <c r="EA77" s="200"/>
      <c r="EB77" s="200"/>
      <c r="EC77" s="200"/>
      <c r="ED77" s="200"/>
      <c r="EE77" s="200"/>
      <c r="EF77" s="200"/>
      <c r="EG77" s="200"/>
      <c r="EH77" s="200"/>
      <c r="EI77" s="200"/>
      <c r="EJ77" s="200"/>
      <c r="EK77" s="200"/>
      <c r="EL77" s="200"/>
      <c r="EM77" s="200"/>
      <c r="EN77" s="200"/>
      <c r="EO77" s="200"/>
      <c r="EP77" s="200"/>
      <c r="EQ77" s="200"/>
      <c r="ER77" s="200"/>
      <c r="ES77" s="200"/>
      <c r="ET77" s="200"/>
      <c r="EU77" s="200"/>
      <c r="EV77" s="200"/>
      <c r="EW77" s="200"/>
      <c r="EX77" s="200"/>
      <c r="EY77" s="200"/>
      <c r="EZ77" s="200"/>
      <c r="FA77" s="198"/>
      <c r="FB77" s="198"/>
      <c r="FC77" s="198"/>
      <c r="FD77" s="198"/>
      <c r="FE77" s="198"/>
      <c r="FF77" s="198"/>
      <c r="FG77" s="198"/>
      <c r="FH77" s="198"/>
      <c r="FI77" s="198"/>
      <c r="FJ77" s="198"/>
      <c r="FK77" s="198"/>
      <c r="FL77" s="198"/>
      <c r="FM77" s="198"/>
      <c r="FN77" s="198"/>
      <c r="FO77" s="198"/>
      <c r="FP77" s="198"/>
      <c r="FQ77" s="198"/>
      <c r="FR77" s="198"/>
      <c r="FS77" s="198"/>
      <c r="FT77" s="198"/>
      <c r="FU77" s="198"/>
    </row>
    <row r="78" spans="3:177" x14ac:dyDescent="0.25">
      <c r="C78" s="240"/>
      <c r="BJ78" s="216"/>
      <c r="BK78" s="216"/>
      <c r="BL78" s="216"/>
      <c r="BM78" s="216"/>
      <c r="BN78" s="216"/>
      <c r="BO78" s="216"/>
      <c r="BP78" s="216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0"/>
      <c r="EM78" s="200"/>
      <c r="EN78" s="200"/>
      <c r="EO78" s="200"/>
      <c r="EP78" s="200"/>
      <c r="EQ78" s="200"/>
      <c r="ER78" s="200"/>
      <c r="ES78" s="200"/>
      <c r="ET78" s="200"/>
      <c r="EU78" s="200"/>
      <c r="EV78" s="200"/>
      <c r="EW78" s="200"/>
      <c r="EX78" s="200"/>
      <c r="EY78" s="200"/>
      <c r="EZ78" s="200"/>
      <c r="FA78" s="198"/>
      <c r="FB78" s="198"/>
      <c r="FC78" s="198"/>
      <c r="FD78" s="198"/>
      <c r="FE78" s="198"/>
      <c r="FF78" s="198"/>
      <c r="FG78" s="198"/>
      <c r="FH78" s="198"/>
      <c r="FI78" s="198"/>
      <c r="FJ78" s="198"/>
      <c r="FK78" s="198"/>
      <c r="FL78" s="198"/>
      <c r="FM78" s="198"/>
      <c r="FN78" s="198"/>
      <c r="FO78" s="198"/>
      <c r="FP78" s="198"/>
      <c r="FQ78" s="198"/>
      <c r="FR78" s="198"/>
      <c r="FS78" s="198"/>
      <c r="FT78" s="198"/>
      <c r="FU78" s="198"/>
    </row>
    <row r="79" spans="3:177" x14ac:dyDescent="0.25">
      <c r="C79" s="240"/>
      <c r="BJ79" s="216"/>
      <c r="BK79" s="216"/>
      <c r="BL79" s="216"/>
      <c r="BM79" s="216"/>
      <c r="BN79" s="216"/>
      <c r="BO79" s="216"/>
      <c r="BP79" s="216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2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0"/>
      <c r="EL79" s="200"/>
      <c r="EM79" s="200"/>
      <c r="EN79" s="200"/>
      <c r="EO79" s="200"/>
      <c r="EP79" s="200"/>
      <c r="EQ79" s="200"/>
      <c r="ER79" s="200"/>
      <c r="ES79" s="200"/>
      <c r="ET79" s="200"/>
      <c r="EU79" s="200"/>
      <c r="EV79" s="200"/>
      <c r="EW79" s="200"/>
      <c r="EX79" s="200"/>
      <c r="EY79" s="200"/>
      <c r="EZ79" s="200"/>
      <c r="FA79" s="198"/>
      <c r="FB79" s="198"/>
      <c r="FC79" s="198"/>
      <c r="FD79" s="198"/>
      <c r="FE79" s="198"/>
      <c r="FF79" s="198"/>
      <c r="FG79" s="198"/>
      <c r="FH79" s="198"/>
      <c r="FI79" s="198"/>
      <c r="FJ79" s="198"/>
      <c r="FK79" s="198"/>
      <c r="FL79" s="198"/>
      <c r="FM79" s="198"/>
      <c r="FN79" s="198"/>
      <c r="FO79" s="198"/>
      <c r="FP79" s="198"/>
      <c r="FQ79" s="198"/>
      <c r="FR79" s="198"/>
      <c r="FS79" s="198"/>
      <c r="FT79" s="198"/>
      <c r="FU79" s="198"/>
    </row>
    <row r="80" spans="3:177" x14ac:dyDescent="0.25">
      <c r="C80" s="240"/>
      <c r="BJ80" s="216"/>
      <c r="BK80" s="216"/>
      <c r="BL80" s="216"/>
      <c r="BM80" s="216"/>
      <c r="BN80" s="216"/>
      <c r="BO80" s="216"/>
      <c r="BP80" s="216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0"/>
      <c r="EL80" s="200"/>
      <c r="EM80" s="200"/>
      <c r="EN80" s="200"/>
      <c r="EO80" s="200"/>
      <c r="EP80" s="200"/>
      <c r="EQ80" s="200"/>
      <c r="ER80" s="200"/>
      <c r="ES80" s="200"/>
      <c r="ET80" s="200"/>
      <c r="EU80" s="200"/>
      <c r="EV80" s="200"/>
      <c r="EW80" s="200"/>
      <c r="EX80" s="200"/>
      <c r="EY80" s="200"/>
      <c r="EZ80" s="200"/>
      <c r="FA80" s="198"/>
      <c r="FB80" s="198"/>
      <c r="FC80" s="198"/>
      <c r="FD80" s="198"/>
      <c r="FE80" s="198"/>
      <c r="FF80" s="198"/>
      <c r="FG80" s="198"/>
      <c r="FH80" s="198"/>
      <c r="FI80" s="198"/>
      <c r="FJ80" s="198"/>
      <c r="FK80" s="198"/>
      <c r="FL80" s="198"/>
      <c r="FM80" s="198"/>
      <c r="FN80" s="198"/>
      <c r="FO80" s="198"/>
      <c r="FP80" s="198"/>
      <c r="FQ80" s="198"/>
      <c r="FR80" s="198"/>
      <c r="FS80" s="198"/>
      <c r="FT80" s="198"/>
      <c r="FU80" s="198"/>
    </row>
    <row r="81" spans="1:177" x14ac:dyDescent="0.25">
      <c r="C81" s="240"/>
      <c r="BJ81" s="216"/>
      <c r="BK81" s="216"/>
      <c r="BL81" s="216"/>
      <c r="BM81" s="216"/>
      <c r="BN81" s="216"/>
      <c r="BO81" s="216"/>
      <c r="BP81" s="216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0"/>
      <c r="DT81" s="200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0"/>
      <c r="EG81" s="200"/>
      <c r="EH81" s="200"/>
      <c r="EI81" s="200"/>
      <c r="EJ81" s="200"/>
      <c r="EK81" s="200"/>
      <c r="EL81" s="200"/>
      <c r="EM81" s="200"/>
      <c r="EN81" s="200"/>
      <c r="EO81" s="200"/>
      <c r="EP81" s="200"/>
      <c r="EQ81" s="200"/>
      <c r="ER81" s="200"/>
      <c r="ES81" s="200"/>
      <c r="ET81" s="200"/>
      <c r="EU81" s="200"/>
      <c r="EV81" s="200"/>
      <c r="EW81" s="200"/>
      <c r="EX81" s="200"/>
      <c r="EY81" s="200"/>
      <c r="EZ81" s="200"/>
      <c r="FA81" s="198"/>
      <c r="FB81" s="198"/>
      <c r="FC81" s="198"/>
      <c r="FD81" s="198"/>
      <c r="FE81" s="198"/>
      <c r="FF81" s="198"/>
      <c r="FG81" s="198"/>
      <c r="FH81" s="198"/>
      <c r="FI81" s="198"/>
      <c r="FJ81" s="198"/>
      <c r="FK81" s="198"/>
      <c r="FL81" s="198"/>
      <c r="FM81" s="198"/>
      <c r="FN81" s="198"/>
      <c r="FO81" s="198"/>
      <c r="FP81" s="198"/>
      <c r="FQ81" s="198"/>
      <c r="FR81" s="198"/>
      <c r="FS81" s="198"/>
      <c r="FT81" s="198"/>
      <c r="FU81" s="198"/>
    </row>
    <row r="82" spans="1:177" x14ac:dyDescent="0.25">
      <c r="C82" s="240"/>
      <c r="BJ82" s="216"/>
      <c r="BK82" s="216"/>
      <c r="BL82" s="216"/>
      <c r="BM82" s="216"/>
      <c r="BN82" s="216"/>
      <c r="BO82" s="216"/>
      <c r="BP82" s="216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0"/>
      <c r="DT82" s="200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0"/>
      <c r="EG82" s="200"/>
      <c r="EH82" s="200"/>
      <c r="EI82" s="200"/>
      <c r="EJ82" s="200"/>
      <c r="EK82" s="200"/>
      <c r="EL82" s="200"/>
      <c r="EM82" s="200"/>
      <c r="EN82" s="200"/>
      <c r="EO82" s="200"/>
      <c r="EP82" s="200"/>
      <c r="EQ82" s="200"/>
      <c r="ER82" s="200"/>
      <c r="ES82" s="200"/>
      <c r="ET82" s="200"/>
      <c r="EU82" s="200"/>
      <c r="EV82" s="200"/>
      <c r="EW82" s="200"/>
      <c r="EX82" s="200"/>
      <c r="EY82" s="200"/>
      <c r="EZ82" s="200"/>
      <c r="FA82" s="198"/>
      <c r="FB82" s="198"/>
      <c r="FC82" s="198"/>
      <c r="FD82" s="198"/>
      <c r="FE82" s="198"/>
      <c r="FF82" s="198"/>
      <c r="FG82" s="198"/>
      <c r="FH82" s="198"/>
      <c r="FI82" s="198"/>
      <c r="FJ82" s="198"/>
      <c r="FK82" s="198"/>
      <c r="FL82" s="198"/>
      <c r="FM82" s="198"/>
      <c r="FN82" s="198"/>
      <c r="FO82" s="198"/>
      <c r="FP82" s="198"/>
      <c r="FQ82" s="198"/>
      <c r="FR82" s="198"/>
      <c r="FS82" s="198"/>
      <c r="FT82" s="198"/>
      <c r="FU82" s="198"/>
    </row>
    <row r="83" spans="1:177" x14ac:dyDescent="0.25">
      <c r="C83" s="240"/>
      <c r="BJ83" s="216"/>
      <c r="BK83" s="216"/>
      <c r="BL83" s="216"/>
      <c r="BM83" s="216"/>
      <c r="BN83" s="216"/>
      <c r="BO83" s="216"/>
      <c r="BP83" s="216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0"/>
      <c r="DT83" s="200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0"/>
      <c r="EG83" s="200"/>
      <c r="EH83" s="200"/>
      <c r="EI83" s="200"/>
      <c r="EJ83" s="200"/>
      <c r="EK83" s="200"/>
      <c r="EL83" s="200"/>
      <c r="EM83" s="200"/>
      <c r="EN83" s="200"/>
      <c r="EO83" s="200"/>
      <c r="EP83" s="200"/>
      <c r="EQ83" s="200"/>
      <c r="ER83" s="200"/>
      <c r="ES83" s="200"/>
      <c r="ET83" s="200"/>
      <c r="EU83" s="200"/>
      <c r="EV83" s="200"/>
      <c r="EW83" s="200"/>
      <c r="EX83" s="200"/>
      <c r="EY83" s="200"/>
      <c r="EZ83" s="200"/>
      <c r="FA83" s="198"/>
      <c r="FB83" s="198"/>
      <c r="FC83" s="198"/>
      <c r="FD83" s="198"/>
      <c r="FE83" s="198"/>
      <c r="FF83" s="198"/>
      <c r="FG83" s="198"/>
      <c r="FH83" s="198"/>
      <c r="FI83" s="198"/>
      <c r="FJ83" s="198"/>
      <c r="FK83" s="198"/>
      <c r="FL83" s="198"/>
      <c r="FM83" s="198"/>
      <c r="FN83" s="198"/>
      <c r="FO83" s="198"/>
      <c r="FP83" s="198"/>
      <c r="FQ83" s="198"/>
      <c r="FR83" s="198"/>
      <c r="FS83" s="198"/>
      <c r="FT83" s="198"/>
      <c r="FU83" s="198"/>
    </row>
    <row r="84" spans="1:177" x14ac:dyDescent="0.25">
      <c r="C84" s="240"/>
      <c r="BJ84" s="216"/>
      <c r="BK84" s="216"/>
      <c r="BL84" s="216"/>
      <c r="BM84" s="216"/>
      <c r="BN84" s="216"/>
      <c r="BO84" s="216"/>
      <c r="BP84" s="216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0"/>
      <c r="DT84" s="200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0"/>
      <c r="EG84" s="200"/>
      <c r="EH84" s="200"/>
      <c r="EI84" s="200"/>
      <c r="EJ84" s="200"/>
      <c r="EK84" s="200"/>
      <c r="EL84" s="200"/>
      <c r="EM84" s="200"/>
      <c r="EN84" s="200"/>
      <c r="EO84" s="200"/>
      <c r="EP84" s="200"/>
      <c r="EQ84" s="200"/>
      <c r="ER84" s="200"/>
      <c r="ES84" s="200"/>
      <c r="ET84" s="200"/>
      <c r="EU84" s="200"/>
      <c r="EV84" s="200"/>
      <c r="EW84" s="200"/>
      <c r="EX84" s="200"/>
      <c r="EY84" s="200"/>
      <c r="EZ84" s="200"/>
      <c r="FA84" s="198"/>
      <c r="FB84" s="198"/>
      <c r="FC84" s="198"/>
      <c r="FD84" s="198"/>
      <c r="FE84" s="198"/>
      <c r="FF84" s="198"/>
      <c r="FG84" s="198"/>
      <c r="FH84" s="198"/>
      <c r="FI84" s="198"/>
      <c r="FJ84" s="198"/>
      <c r="FK84" s="198"/>
      <c r="FL84" s="198"/>
      <c r="FM84" s="198"/>
      <c r="FN84" s="198"/>
      <c r="FO84" s="198"/>
      <c r="FP84" s="198"/>
      <c r="FQ84" s="198"/>
      <c r="FR84" s="198"/>
      <c r="FS84" s="198"/>
      <c r="FT84" s="198"/>
      <c r="FU84" s="198"/>
    </row>
    <row r="85" spans="1:177" x14ac:dyDescent="0.25">
      <c r="C85" s="240"/>
      <c r="BJ85" s="216"/>
      <c r="BK85" s="216"/>
      <c r="BL85" s="216"/>
      <c r="BM85" s="216"/>
      <c r="BN85" s="216"/>
      <c r="BO85" s="216"/>
      <c r="BP85" s="216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0"/>
      <c r="DT85" s="200"/>
      <c r="DU85" s="200"/>
      <c r="DV85" s="200"/>
      <c r="DW85" s="200"/>
      <c r="DX85" s="200"/>
      <c r="DY85" s="200"/>
      <c r="DZ85" s="200"/>
      <c r="EA85" s="200"/>
      <c r="EB85" s="200"/>
      <c r="EC85" s="200"/>
      <c r="ED85" s="200"/>
      <c r="EE85" s="200"/>
      <c r="EF85" s="200"/>
      <c r="EG85" s="200"/>
      <c r="EH85" s="200"/>
      <c r="EI85" s="200"/>
      <c r="EJ85" s="200"/>
      <c r="EK85" s="200"/>
      <c r="EL85" s="200"/>
      <c r="EM85" s="200"/>
      <c r="EN85" s="200"/>
      <c r="EO85" s="200"/>
      <c r="EP85" s="200"/>
      <c r="EQ85" s="200"/>
      <c r="ER85" s="200"/>
      <c r="ES85" s="200"/>
      <c r="ET85" s="200"/>
      <c r="EU85" s="200"/>
      <c r="EV85" s="200"/>
      <c r="EW85" s="200"/>
      <c r="EX85" s="200"/>
      <c r="EY85" s="200"/>
      <c r="EZ85" s="200"/>
      <c r="FA85" s="198"/>
      <c r="FB85" s="198"/>
      <c r="FC85" s="198"/>
      <c r="FD85" s="198"/>
      <c r="FE85" s="198"/>
      <c r="FF85" s="198"/>
      <c r="FG85" s="198"/>
      <c r="FH85" s="198"/>
      <c r="FI85" s="198"/>
      <c r="FJ85" s="198"/>
      <c r="FK85" s="198"/>
      <c r="FL85" s="198"/>
      <c r="FM85" s="198"/>
      <c r="FN85" s="198"/>
      <c r="FO85" s="198"/>
      <c r="FP85" s="198"/>
      <c r="FQ85" s="198"/>
      <c r="FR85" s="198"/>
      <c r="FS85" s="198"/>
      <c r="FT85" s="198"/>
      <c r="FU85" s="198"/>
    </row>
    <row r="86" spans="1:177" x14ac:dyDescent="0.25">
      <c r="C86" s="240"/>
      <c r="BJ86" s="216"/>
      <c r="BK86" s="216"/>
      <c r="BL86" s="216"/>
      <c r="BM86" s="216"/>
      <c r="BN86" s="216"/>
      <c r="BO86" s="216"/>
      <c r="BP86" s="216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  <c r="DV86" s="200"/>
      <c r="DW86" s="200"/>
      <c r="DX86" s="200"/>
      <c r="DY86" s="200"/>
      <c r="DZ86" s="200"/>
      <c r="EA86" s="200"/>
      <c r="EB86" s="200"/>
      <c r="EC86" s="200"/>
      <c r="ED86" s="200"/>
      <c r="EE86" s="200"/>
      <c r="EF86" s="200"/>
      <c r="EG86" s="200"/>
      <c r="EH86" s="200"/>
      <c r="EI86" s="200"/>
      <c r="EJ86" s="200"/>
      <c r="EK86" s="200"/>
      <c r="EL86" s="200"/>
      <c r="EM86" s="200"/>
      <c r="EN86" s="200"/>
      <c r="EO86" s="200"/>
      <c r="EP86" s="200"/>
      <c r="EQ86" s="200"/>
      <c r="ER86" s="200"/>
      <c r="ES86" s="200"/>
      <c r="ET86" s="200"/>
      <c r="EU86" s="200"/>
      <c r="EV86" s="200"/>
      <c r="EW86" s="200"/>
      <c r="EX86" s="200"/>
      <c r="EY86" s="200"/>
      <c r="EZ86" s="200"/>
      <c r="FA86" s="198"/>
      <c r="FB86" s="198"/>
      <c r="FC86" s="198"/>
      <c r="FD86" s="198"/>
      <c r="FE86" s="198"/>
      <c r="FF86" s="198"/>
      <c r="FG86" s="198"/>
      <c r="FH86" s="198"/>
      <c r="FI86" s="198"/>
      <c r="FJ86" s="198"/>
      <c r="FK86" s="198"/>
      <c r="FL86" s="198"/>
      <c r="FM86" s="198"/>
      <c r="FN86" s="198"/>
      <c r="FO86" s="198"/>
      <c r="FP86" s="198"/>
      <c r="FQ86" s="198"/>
      <c r="FR86" s="198"/>
      <c r="FS86" s="198"/>
      <c r="FT86" s="198"/>
      <c r="FU86" s="198"/>
    </row>
    <row r="87" spans="1:177" x14ac:dyDescent="0.25">
      <c r="BJ87" s="216"/>
      <c r="BK87" s="216"/>
      <c r="BL87" s="216"/>
      <c r="BM87" s="216"/>
      <c r="BN87" s="216"/>
      <c r="BO87" s="216"/>
      <c r="BP87" s="216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0"/>
      <c r="DT87" s="200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0"/>
      <c r="EG87" s="200"/>
      <c r="EH87" s="200"/>
      <c r="EI87" s="200"/>
      <c r="EJ87" s="200"/>
      <c r="EK87" s="200"/>
      <c r="EL87" s="200"/>
      <c r="EM87" s="200"/>
      <c r="EN87" s="200"/>
      <c r="EO87" s="200"/>
      <c r="EP87" s="200"/>
      <c r="EQ87" s="200"/>
      <c r="ER87" s="200"/>
      <c r="ES87" s="200"/>
      <c r="ET87" s="200"/>
      <c r="EU87" s="200"/>
      <c r="EV87" s="200"/>
      <c r="EW87" s="200"/>
      <c r="EX87" s="200"/>
      <c r="EY87" s="200"/>
      <c r="EZ87" s="200"/>
      <c r="FA87" s="198"/>
      <c r="FB87" s="198"/>
      <c r="FC87" s="198"/>
      <c r="FD87" s="198"/>
      <c r="FE87" s="198"/>
      <c r="FF87" s="198"/>
      <c r="FG87" s="198"/>
      <c r="FH87" s="198"/>
      <c r="FI87" s="198"/>
      <c r="FJ87" s="198"/>
      <c r="FK87" s="198"/>
      <c r="FL87" s="198"/>
      <c r="FM87" s="198"/>
      <c r="FN87" s="198"/>
      <c r="FO87" s="198"/>
      <c r="FP87" s="198"/>
      <c r="FQ87" s="198"/>
      <c r="FR87" s="198"/>
      <c r="FS87" s="198"/>
      <c r="FT87" s="198"/>
      <c r="FU87" s="198"/>
    </row>
    <row r="88" spans="1:177" ht="23.25" x14ac:dyDescent="0.25">
      <c r="C88" s="377" t="s">
        <v>409</v>
      </c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  <c r="AJ88" s="377"/>
      <c r="AK88" s="377"/>
      <c r="AL88" s="377"/>
      <c r="AM88" s="377"/>
      <c r="AN88" s="377"/>
      <c r="AO88" s="377"/>
      <c r="AP88" s="377"/>
      <c r="AQ88" s="377"/>
      <c r="AR88" s="377"/>
      <c r="AS88" s="377"/>
      <c r="AT88" s="377"/>
      <c r="AU88" s="377"/>
      <c r="AV88" s="377"/>
      <c r="AW88" s="377"/>
      <c r="AX88" s="377"/>
      <c r="AY88" s="377"/>
      <c r="AZ88" s="377"/>
      <c r="BA88" s="377"/>
      <c r="BB88" s="377"/>
      <c r="BC88" s="377"/>
      <c r="BD88" s="377"/>
      <c r="BE88" s="377"/>
      <c r="BF88" s="377"/>
      <c r="BG88" s="377"/>
      <c r="BJ88" s="216"/>
      <c r="BK88" s="216"/>
      <c r="BL88" s="216"/>
      <c r="BM88" s="216"/>
      <c r="BN88" s="216"/>
      <c r="BO88" s="216"/>
      <c r="BP88" s="216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0"/>
      <c r="DT88" s="200"/>
      <c r="DU88" s="200"/>
      <c r="DV88" s="200"/>
      <c r="DW88" s="200"/>
      <c r="DX88" s="200"/>
      <c r="DY88" s="200"/>
      <c r="DZ88" s="200"/>
      <c r="EA88" s="200"/>
      <c r="EB88" s="200"/>
      <c r="EC88" s="200"/>
      <c r="ED88" s="200"/>
      <c r="EE88" s="200"/>
      <c r="EF88" s="200"/>
      <c r="EG88" s="200"/>
      <c r="EH88" s="200"/>
      <c r="EI88" s="200"/>
      <c r="EJ88" s="200"/>
      <c r="EK88" s="200"/>
      <c r="EL88" s="200"/>
      <c r="EM88" s="200"/>
      <c r="EN88" s="200"/>
      <c r="EO88" s="200"/>
      <c r="EP88" s="200"/>
      <c r="EQ88" s="200"/>
      <c r="ER88" s="200"/>
      <c r="ES88" s="200"/>
      <c r="ET88" s="200"/>
      <c r="EU88" s="200"/>
      <c r="EV88" s="200"/>
      <c r="EW88" s="200"/>
      <c r="EX88" s="200"/>
      <c r="EY88" s="200"/>
      <c r="EZ88" s="200"/>
      <c r="FA88" s="198"/>
      <c r="FB88" s="198"/>
      <c r="FC88" s="198"/>
      <c r="FD88" s="198"/>
      <c r="FE88" s="198"/>
      <c r="FF88" s="198"/>
      <c r="FG88" s="198"/>
      <c r="FH88" s="198"/>
      <c r="FI88" s="198"/>
      <c r="FJ88" s="198"/>
      <c r="FK88" s="198"/>
      <c r="FL88" s="198"/>
      <c r="FM88" s="198"/>
      <c r="FN88" s="198"/>
      <c r="FO88" s="198"/>
      <c r="FP88" s="198"/>
      <c r="FQ88" s="198"/>
      <c r="FR88" s="198"/>
      <c r="FS88" s="198"/>
      <c r="FT88" s="198"/>
      <c r="FU88" s="198"/>
    </row>
    <row r="89" spans="1:177" ht="23.25" x14ac:dyDescent="0.25">
      <c r="C89" s="377" t="s">
        <v>410</v>
      </c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  <c r="AJ89" s="377"/>
      <c r="AK89" s="377"/>
      <c r="AL89" s="377"/>
      <c r="AM89" s="377"/>
      <c r="AN89" s="377"/>
      <c r="AO89" s="377"/>
      <c r="AP89" s="377"/>
      <c r="AQ89" s="377"/>
      <c r="AR89" s="377"/>
      <c r="AS89" s="377"/>
      <c r="AT89" s="377"/>
      <c r="AU89" s="377"/>
      <c r="AV89" s="377"/>
      <c r="AW89" s="377"/>
      <c r="AX89" s="377"/>
      <c r="AY89" s="377"/>
      <c r="AZ89" s="377"/>
      <c r="BA89" s="377"/>
      <c r="BB89" s="377"/>
      <c r="BC89" s="377"/>
      <c r="BD89" s="377"/>
      <c r="BE89" s="377"/>
      <c r="BF89" s="377"/>
      <c r="BG89" s="377"/>
      <c r="BJ89" s="216"/>
      <c r="BK89" s="216"/>
      <c r="BL89" s="216"/>
      <c r="BM89" s="216"/>
      <c r="BN89" s="216"/>
      <c r="BO89" s="216"/>
      <c r="BP89" s="216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0"/>
      <c r="DZ89" s="200"/>
      <c r="EA89" s="200"/>
      <c r="EB89" s="200"/>
      <c r="EC89" s="200"/>
      <c r="ED89" s="200"/>
      <c r="EE89" s="200"/>
      <c r="EF89" s="200"/>
      <c r="EG89" s="200"/>
      <c r="EH89" s="200"/>
      <c r="EI89" s="200"/>
      <c r="EJ89" s="200"/>
      <c r="EK89" s="200"/>
      <c r="EL89" s="200"/>
      <c r="EM89" s="200"/>
      <c r="EN89" s="200"/>
      <c r="EO89" s="200"/>
      <c r="EP89" s="200"/>
      <c r="EQ89" s="200"/>
      <c r="ER89" s="200"/>
      <c r="ES89" s="200"/>
      <c r="ET89" s="200"/>
      <c r="EU89" s="200"/>
      <c r="EV89" s="200"/>
      <c r="EW89" s="200"/>
      <c r="EX89" s="200"/>
      <c r="EY89" s="200"/>
      <c r="EZ89" s="200"/>
      <c r="FA89" s="198"/>
      <c r="FB89" s="198"/>
      <c r="FC89" s="198"/>
      <c r="FD89" s="198"/>
      <c r="FE89" s="198"/>
      <c r="FF89" s="198"/>
      <c r="FG89" s="198"/>
      <c r="FH89" s="198"/>
      <c r="FI89" s="198"/>
      <c r="FJ89" s="198"/>
      <c r="FK89" s="198"/>
      <c r="FL89" s="198"/>
      <c r="FM89" s="198"/>
      <c r="FN89" s="198"/>
      <c r="FO89" s="198"/>
      <c r="FP89" s="198"/>
      <c r="FQ89" s="198"/>
      <c r="FR89" s="198"/>
      <c r="FS89" s="198"/>
      <c r="FT89" s="198"/>
      <c r="FU89" s="198"/>
    </row>
    <row r="90" spans="1:177" ht="15.75" thickBot="1" x14ac:dyDescent="0.3">
      <c r="A90" s="198"/>
      <c r="B90" s="198"/>
      <c r="C90" s="276"/>
      <c r="D90" s="198"/>
      <c r="E90" s="198"/>
      <c r="F90" s="198"/>
      <c r="G90" s="198"/>
      <c r="H90" s="199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216"/>
      <c r="BK90" s="216"/>
      <c r="BL90" s="216"/>
      <c r="BM90" s="216"/>
      <c r="BN90" s="216"/>
      <c r="BO90" s="216"/>
      <c r="BP90" s="216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  <c r="DR90" s="200"/>
      <c r="DS90" s="200"/>
      <c r="DT90" s="200"/>
      <c r="DU90" s="200"/>
      <c r="DV90" s="200"/>
      <c r="DW90" s="200"/>
      <c r="DX90" s="200"/>
      <c r="DY90" s="200"/>
      <c r="DZ90" s="200"/>
      <c r="EA90" s="200"/>
      <c r="EB90" s="200"/>
      <c r="EC90" s="200"/>
      <c r="ED90" s="200"/>
      <c r="EE90" s="200"/>
      <c r="EF90" s="200"/>
      <c r="EG90" s="200"/>
      <c r="EH90" s="200"/>
      <c r="EI90" s="200"/>
      <c r="EJ90" s="200"/>
      <c r="EK90" s="200"/>
      <c r="EL90" s="200"/>
      <c r="EM90" s="200"/>
      <c r="EN90" s="200"/>
      <c r="EO90" s="200"/>
      <c r="EP90" s="200"/>
      <c r="EQ90" s="200"/>
      <c r="ER90" s="200"/>
      <c r="ES90" s="200"/>
      <c r="ET90" s="200"/>
      <c r="EU90" s="200"/>
      <c r="EV90" s="200"/>
      <c r="EW90" s="200"/>
      <c r="EX90" s="200"/>
      <c r="EY90" s="200"/>
      <c r="EZ90" s="200"/>
      <c r="FA90" s="198"/>
      <c r="FB90" s="198"/>
      <c r="FC90" s="198"/>
      <c r="FD90" s="198"/>
      <c r="FE90" s="198"/>
      <c r="FF90" s="198"/>
      <c r="FG90" s="198"/>
      <c r="FH90" s="198"/>
      <c r="FI90" s="198"/>
      <c r="FJ90" s="198"/>
      <c r="FK90" s="198"/>
      <c r="FL90" s="198"/>
      <c r="FM90" s="198"/>
      <c r="FN90" s="198"/>
      <c r="FO90" s="198"/>
      <c r="FP90" s="198"/>
      <c r="FQ90" s="198"/>
      <c r="FR90" s="198"/>
      <c r="FS90" s="198"/>
      <c r="FT90" s="198"/>
      <c r="FU90" s="198"/>
    </row>
    <row r="91" spans="1:177" ht="16.5" thickTop="1" x14ac:dyDescent="0.25">
      <c r="A91" s="198"/>
      <c r="C91" s="378" t="s">
        <v>373</v>
      </c>
      <c r="D91" s="380" t="s">
        <v>374</v>
      </c>
      <c r="E91" s="407" t="s">
        <v>375</v>
      </c>
      <c r="F91" s="408"/>
      <c r="G91" s="411" t="s">
        <v>376</v>
      </c>
      <c r="H91" s="413" t="s">
        <v>377</v>
      </c>
      <c r="I91" s="403" t="s">
        <v>378</v>
      </c>
      <c r="J91" s="404"/>
      <c r="K91" s="404"/>
      <c r="L91" s="405"/>
      <c r="M91" s="403" t="s">
        <v>379</v>
      </c>
      <c r="N91" s="404"/>
      <c r="O91" s="404"/>
      <c r="P91" s="405"/>
      <c r="Q91" s="403" t="s">
        <v>380</v>
      </c>
      <c r="R91" s="404"/>
      <c r="S91" s="404"/>
      <c r="T91" s="405"/>
      <c r="U91" s="403" t="s">
        <v>381</v>
      </c>
      <c r="V91" s="404"/>
      <c r="W91" s="404"/>
      <c r="X91" s="405"/>
      <c r="Y91" s="403" t="s">
        <v>382</v>
      </c>
      <c r="Z91" s="404"/>
      <c r="AA91" s="404"/>
      <c r="AB91" s="405"/>
      <c r="AC91" s="403" t="s">
        <v>383</v>
      </c>
      <c r="AD91" s="404"/>
      <c r="AE91" s="404"/>
      <c r="AF91" s="405"/>
      <c r="AG91" s="403" t="s">
        <v>384</v>
      </c>
      <c r="AH91" s="404"/>
      <c r="AI91" s="404"/>
      <c r="AJ91" s="405"/>
      <c r="AK91" s="406" t="s">
        <v>385</v>
      </c>
      <c r="AL91" s="404"/>
      <c r="AM91" s="404"/>
      <c r="AN91" s="405"/>
      <c r="AO91" s="403" t="s">
        <v>386</v>
      </c>
      <c r="AP91" s="404"/>
      <c r="AQ91" s="404"/>
      <c r="AR91" s="405"/>
      <c r="AS91" s="400" t="s">
        <v>387</v>
      </c>
      <c r="AT91" s="400"/>
      <c r="AU91" s="400"/>
      <c r="AV91" s="401"/>
      <c r="AW91" s="402" t="s">
        <v>421</v>
      </c>
      <c r="AX91" s="400"/>
      <c r="AY91" s="400"/>
      <c r="AZ91" s="401"/>
      <c r="BA91" s="374" t="s">
        <v>422</v>
      </c>
      <c r="BB91" s="375"/>
      <c r="BC91" s="375"/>
      <c r="BD91" s="375"/>
      <c r="BE91" s="374" t="s">
        <v>427</v>
      </c>
      <c r="BF91" s="375"/>
      <c r="BG91" s="376"/>
      <c r="BH91" s="217"/>
      <c r="BI91" s="200"/>
      <c r="BJ91" s="216"/>
      <c r="BK91" s="216"/>
      <c r="BL91" s="216"/>
      <c r="BM91" s="216"/>
      <c r="BN91" s="216"/>
      <c r="BO91" s="216"/>
      <c r="BP91" s="216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  <c r="DR91" s="200"/>
      <c r="DS91" s="200"/>
      <c r="DT91" s="200"/>
      <c r="DU91" s="200"/>
      <c r="DV91" s="200"/>
      <c r="DW91" s="200"/>
      <c r="DX91" s="200"/>
      <c r="DY91" s="200"/>
      <c r="DZ91" s="200"/>
      <c r="EA91" s="200"/>
      <c r="EB91" s="200"/>
      <c r="EC91" s="200"/>
      <c r="ED91" s="200"/>
      <c r="EE91" s="200"/>
      <c r="EF91" s="200"/>
      <c r="EG91" s="200"/>
      <c r="EH91" s="200"/>
      <c r="EI91" s="200"/>
      <c r="EJ91" s="200"/>
      <c r="EK91" s="200"/>
      <c r="EL91" s="200"/>
      <c r="EM91" s="200"/>
      <c r="EN91" s="200"/>
      <c r="EO91" s="200"/>
      <c r="EP91" s="200"/>
      <c r="EQ91" s="200"/>
      <c r="ER91" s="200"/>
      <c r="ES91" s="200"/>
      <c r="ET91" s="200"/>
      <c r="EU91" s="200"/>
      <c r="EV91" s="200"/>
      <c r="EW91" s="200"/>
      <c r="EX91" s="200"/>
      <c r="EY91" s="200"/>
      <c r="EZ91" s="200"/>
      <c r="FA91" s="198"/>
      <c r="FB91" s="198"/>
      <c r="FC91" s="198"/>
      <c r="FD91" s="198"/>
      <c r="FE91" s="198"/>
      <c r="FF91" s="198"/>
      <c r="FG91" s="198"/>
      <c r="FH91" s="198"/>
      <c r="FI91" s="198"/>
      <c r="FJ91" s="198"/>
      <c r="FK91" s="198"/>
      <c r="FL91" s="198"/>
      <c r="FM91" s="198"/>
      <c r="FN91" s="198"/>
      <c r="FO91" s="198"/>
      <c r="FP91" s="198"/>
      <c r="FQ91" s="198"/>
      <c r="FR91" s="198"/>
      <c r="FS91" s="198"/>
      <c r="FT91" s="198"/>
      <c r="FU91" s="198"/>
    </row>
    <row r="92" spans="1:177" ht="16.5" thickBot="1" x14ac:dyDescent="0.3">
      <c r="A92" s="198"/>
      <c r="B92" s="217"/>
      <c r="C92" s="379"/>
      <c r="D92" s="381"/>
      <c r="E92" s="409"/>
      <c r="F92" s="410"/>
      <c r="G92" s="412"/>
      <c r="H92" s="414"/>
      <c r="I92" s="289">
        <v>1</v>
      </c>
      <c r="J92" s="290">
        <v>2</v>
      </c>
      <c r="K92" s="290">
        <v>3</v>
      </c>
      <c r="L92" s="294">
        <v>4</v>
      </c>
      <c r="M92" s="289">
        <v>5</v>
      </c>
      <c r="N92" s="290">
        <v>6</v>
      </c>
      <c r="O92" s="290">
        <v>7</v>
      </c>
      <c r="P92" s="294">
        <v>8</v>
      </c>
      <c r="Q92" s="289">
        <v>9</v>
      </c>
      <c r="R92" s="290">
        <v>10</v>
      </c>
      <c r="S92" s="290">
        <v>11</v>
      </c>
      <c r="T92" s="294">
        <v>12</v>
      </c>
      <c r="U92" s="289">
        <v>13</v>
      </c>
      <c r="V92" s="290">
        <v>14</v>
      </c>
      <c r="W92" s="290">
        <v>15</v>
      </c>
      <c r="X92" s="294">
        <v>16</v>
      </c>
      <c r="Y92" s="289">
        <v>17</v>
      </c>
      <c r="Z92" s="290">
        <v>18</v>
      </c>
      <c r="AA92" s="290">
        <v>19</v>
      </c>
      <c r="AB92" s="294">
        <v>20</v>
      </c>
      <c r="AC92" s="289">
        <v>21</v>
      </c>
      <c r="AD92" s="290">
        <v>22</v>
      </c>
      <c r="AE92" s="290">
        <v>23</v>
      </c>
      <c r="AF92" s="294">
        <v>24</v>
      </c>
      <c r="AG92" s="289">
        <v>25</v>
      </c>
      <c r="AH92" s="290">
        <v>26</v>
      </c>
      <c r="AI92" s="290">
        <v>27</v>
      </c>
      <c r="AJ92" s="294">
        <v>28</v>
      </c>
      <c r="AK92" s="295">
        <v>29</v>
      </c>
      <c r="AL92" s="290">
        <v>30</v>
      </c>
      <c r="AM92" s="290">
        <v>31</v>
      </c>
      <c r="AN92" s="294">
        <v>32</v>
      </c>
      <c r="AO92" s="289">
        <v>33</v>
      </c>
      <c r="AP92" s="290">
        <v>34</v>
      </c>
      <c r="AQ92" s="290">
        <v>35</v>
      </c>
      <c r="AR92" s="294">
        <v>36</v>
      </c>
      <c r="AS92" s="295">
        <v>37</v>
      </c>
      <c r="AT92" s="290">
        <v>38</v>
      </c>
      <c r="AU92" s="304">
        <v>39</v>
      </c>
      <c r="AV92" s="293">
        <v>40</v>
      </c>
      <c r="AW92" s="289">
        <v>41</v>
      </c>
      <c r="AX92" s="290">
        <v>42</v>
      </c>
      <c r="AY92" s="291">
        <v>43</v>
      </c>
      <c r="AZ92" s="292">
        <v>44</v>
      </c>
      <c r="BA92" s="289">
        <v>45</v>
      </c>
      <c r="BB92" s="290">
        <v>46</v>
      </c>
      <c r="BC92" s="290">
        <v>47</v>
      </c>
      <c r="BD92" s="294">
        <v>48</v>
      </c>
      <c r="BE92" s="289">
        <v>49</v>
      </c>
      <c r="BF92" s="290">
        <v>50</v>
      </c>
      <c r="BG92" s="294">
        <v>51</v>
      </c>
      <c r="BH92" s="200"/>
      <c r="BI92" s="200"/>
      <c r="BJ92" s="216"/>
      <c r="BK92" s="216"/>
      <c r="BL92" s="216"/>
      <c r="BM92" s="216"/>
      <c r="BN92" s="216"/>
      <c r="BO92" s="216"/>
      <c r="BP92" s="216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  <c r="DR92" s="200"/>
      <c r="DS92" s="200"/>
      <c r="DT92" s="200"/>
      <c r="DU92" s="200"/>
      <c r="DV92" s="200"/>
      <c r="DW92" s="200"/>
      <c r="DX92" s="200"/>
      <c r="DY92" s="200"/>
      <c r="DZ92" s="200"/>
      <c r="EA92" s="200"/>
      <c r="EB92" s="200"/>
      <c r="EC92" s="200"/>
      <c r="ED92" s="200"/>
      <c r="EE92" s="200"/>
      <c r="EF92" s="200"/>
      <c r="EG92" s="200"/>
      <c r="EH92" s="200"/>
      <c r="EI92" s="200"/>
      <c r="EJ92" s="200"/>
      <c r="EK92" s="200"/>
      <c r="EL92" s="200"/>
      <c r="EM92" s="200"/>
      <c r="EN92" s="200"/>
      <c r="EO92" s="200"/>
      <c r="EP92" s="200"/>
      <c r="EQ92" s="200"/>
      <c r="ER92" s="200"/>
      <c r="ES92" s="200"/>
      <c r="ET92" s="200"/>
      <c r="EU92" s="200"/>
      <c r="EV92" s="200"/>
      <c r="EW92" s="200"/>
      <c r="EX92" s="200"/>
      <c r="EY92" s="200"/>
      <c r="EZ92" s="200"/>
      <c r="FA92" s="198"/>
      <c r="FB92" s="198"/>
      <c r="FC92" s="198"/>
      <c r="FD92" s="198"/>
      <c r="FE92" s="198"/>
      <c r="FF92" s="198"/>
      <c r="FG92" s="198"/>
      <c r="FH92" s="198"/>
      <c r="FI92" s="198"/>
      <c r="FJ92" s="198"/>
      <c r="FK92" s="198"/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</row>
    <row r="93" spans="1:177" ht="15.75" thickTop="1" x14ac:dyDescent="0.25">
      <c r="A93" s="198"/>
      <c r="B93" s="1"/>
      <c r="C93" s="278"/>
      <c r="D93" s="279"/>
      <c r="E93" s="280"/>
      <c r="F93" s="296"/>
      <c r="G93" s="279"/>
      <c r="H93" s="281"/>
      <c r="I93" s="282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7"/>
      <c r="BH93" s="200"/>
      <c r="BI93" s="200"/>
      <c r="BJ93" s="216"/>
      <c r="BK93" s="216"/>
      <c r="BL93" s="216"/>
      <c r="BM93" s="216"/>
      <c r="BN93" s="216"/>
      <c r="BO93" s="216"/>
      <c r="BP93" s="216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0"/>
      <c r="EO93" s="200"/>
      <c r="EP93" s="200"/>
      <c r="EQ93" s="200"/>
      <c r="ER93" s="200"/>
      <c r="ES93" s="200"/>
      <c r="ET93" s="200"/>
      <c r="EU93" s="200"/>
      <c r="EV93" s="200"/>
      <c r="EW93" s="200"/>
      <c r="EX93" s="200"/>
      <c r="EY93" s="200"/>
      <c r="EZ93" s="200"/>
      <c r="FA93" s="198"/>
      <c r="FB93" s="198"/>
      <c r="FC93" s="198"/>
      <c r="FD93" s="198"/>
      <c r="FE93" s="198"/>
      <c r="FF93" s="198"/>
      <c r="FG93" s="198"/>
      <c r="FH93" s="198"/>
      <c r="FI93" s="198"/>
      <c r="FJ93" s="198"/>
      <c r="FK93" s="198"/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</row>
    <row r="94" spans="1:177" x14ac:dyDescent="0.25">
      <c r="A94" s="198"/>
      <c r="B94" s="198"/>
      <c r="C94" s="226" t="s">
        <v>156</v>
      </c>
      <c r="D94" s="224" t="str">
        <f>Durasi!B5</f>
        <v>PEKERJAAN PERSIAPAN</v>
      </c>
      <c r="E94" s="229"/>
      <c r="F94" s="230"/>
      <c r="G94" s="224"/>
      <c r="H94" s="234"/>
      <c r="I94" s="231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86"/>
      <c r="BH94" s="200"/>
      <c r="BI94" s="200"/>
      <c r="BJ94" s="216"/>
      <c r="BK94" s="216"/>
      <c r="BL94" s="216"/>
      <c r="BM94" s="216"/>
      <c r="BN94" s="216"/>
      <c r="BO94" s="216"/>
      <c r="BP94" s="216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>
        <v>3</v>
      </c>
      <c r="CA94" s="200"/>
      <c r="CB94" s="200"/>
      <c r="CC94" s="200"/>
      <c r="CD94" s="200"/>
      <c r="CE94" s="200"/>
      <c r="CF94" s="200"/>
      <c r="CG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  <c r="DQ94" s="200"/>
      <c r="DR94" s="200"/>
      <c r="DS94" s="200"/>
      <c r="DT94" s="200"/>
      <c r="DU94" s="200"/>
      <c r="DV94" s="200"/>
      <c r="DW94" s="200"/>
      <c r="DX94" s="200"/>
      <c r="DY94" s="200"/>
      <c r="DZ94" s="200"/>
      <c r="EA94" s="200"/>
      <c r="EB94" s="200"/>
      <c r="EC94" s="200"/>
      <c r="ED94" s="200"/>
      <c r="EE94" s="200"/>
      <c r="EF94" s="200"/>
      <c r="EG94" s="200"/>
      <c r="EH94" s="200"/>
      <c r="EI94" s="200"/>
      <c r="EJ94" s="200"/>
      <c r="EK94" s="200"/>
      <c r="EL94" s="200"/>
      <c r="EM94" s="200"/>
      <c r="EN94" s="200"/>
      <c r="EO94" s="200"/>
      <c r="EP94" s="200"/>
      <c r="EQ94" s="200"/>
      <c r="ER94" s="200"/>
      <c r="ES94" s="200"/>
      <c r="ET94" s="200"/>
      <c r="EU94" s="200"/>
      <c r="EV94" s="200"/>
      <c r="EW94" s="200"/>
      <c r="EX94" s="200"/>
      <c r="EY94" s="200"/>
      <c r="EZ94" s="200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</row>
    <row r="95" spans="1:177" x14ac:dyDescent="0.25">
      <c r="A95" s="198"/>
      <c r="B95" s="198"/>
      <c r="C95" s="226"/>
      <c r="D95" s="224" t="s">
        <v>388</v>
      </c>
      <c r="E95" s="229">
        <f>Durasi!P6</f>
        <v>7</v>
      </c>
      <c r="F95" s="230" t="str">
        <f>Durasi!Q6</f>
        <v>hari</v>
      </c>
      <c r="G95" s="235">
        <f>RAB!F7</f>
        <v>19607840</v>
      </c>
      <c r="H95" s="234">
        <f>G95/$G$400*100</f>
        <v>0.11332928734726498</v>
      </c>
      <c r="I95" s="232">
        <f>H95/$E$95*7</f>
        <v>0.11332928734726498</v>
      </c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86"/>
      <c r="BH95" s="200"/>
      <c r="BI95" s="200"/>
      <c r="BJ95" s="216"/>
      <c r="BK95" s="216"/>
      <c r="BL95" s="216"/>
      <c r="BM95" s="216"/>
      <c r="BN95" s="216"/>
      <c r="BO95" s="216"/>
      <c r="BP95" s="216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>
        <f>12*4*7</f>
        <v>336</v>
      </c>
      <c r="CA95" s="200"/>
      <c r="CB95" s="200"/>
      <c r="CC95" s="200"/>
      <c r="CD95" s="200"/>
      <c r="CE95" s="200"/>
      <c r="CF95" s="200"/>
      <c r="CG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  <c r="DQ95" s="200"/>
      <c r="DR95" s="200"/>
      <c r="DS95" s="200"/>
      <c r="DT95" s="200"/>
      <c r="DU95" s="200"/>
      <c r="DV95" s="200"/>
      <c r="DW95" s="200"/>
      <c r="DX95" s="200"/>
      <c r="DY95" s="200"/>
      <c r="DZ95" s="200"/>
      <c r="EA95" s="200"/>
      <c r="EB95" s="200"/>
      <c r="EC95" s="200"/>
      <c r="ED95" s="200"/>
      <c r="EE95" s="200"/>
      <c r="EF95" s="200"/>
      <c r="EG95" s="200"/>
      <c r="EH95" s="200"/>
      <c r="EI95" s="200"/>
      <c r="EJ95" s="200"/>
      <c r="EK95" s="200"/>
      <c r="EL95" s="200"/>
      <c r="EM95" s="200"/>
      <c r="EN95" s="200"/>
      <c r="EO95" s="200"/>
      <c r="EP95" s="200"/>
      <c r="EQ95" s="200"/>
      <c r="ER95" s="200"/>
      <c r="ES95" s="200"/>
      <c r="ET95" s="200"/>
      <c r="EU95" s="200"/>
      <c r="EV95" s="200"/>
      <c r="EW95" s="200"/>
      <c r="EX95" s="200"/>
      <c r="EY95" s="200"/>
      <c r="EZ95" s="200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</row>
    <row r="96" spans="1:177" x14ac:dyDescent="0.25">
      <c r="A96" s="198"/>
      <c r="B96" s="198"/>
      <c r="C96" s="226"/>
      <c r="D96" s="224" t="s">
        <v>10</v>
      </c>
      <c r="E96" s="229">
        <f>Durasi!P7</f>
        <v>1</v>
      </c>
      <c r="F96" s="230" t="str">
        <f>Durasi!Q7</f>
        <v>hari</v>
      </c>
      <c r="G96" s="235">
        <f>RAB!F8</f>
        <v>2578128.4000000004</v>
      </c>
      <c r="H96" s="234">
        <f>G96/$G$400*100</f>
        <v>1.4901052551517382E-2</v>
      </c>
      <c r="I96" s="232">
        <f>H96/$E$96*1</f>
        <v>1.4901052551517382E-2</v>
      </c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86"/>
      <c r="BH96" s="200"/>
      <c r="BI96" s="200"/>
      <c r="BJ96" s="216"/>
      <c r="BK96" s="216"/>
      <c r="BL96" s="216"/>
      <c r="BM96" s="216"/>
      <c r="BN96" s="216"/>
      <c r="BO96" s="216"/>
      <c r="BP96" s="216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>
        <v>14</v>
      </c>
      <c r="CA96" s="200"/>
      <c r="CB96" s="200"/>
      <c r="CC96" s="200"/>
      <c r="CD96" s="200"/>
      <c r="CE96" s="200"/>
      <c r="CF96" s="200"/>
      <c r="CG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0"/>
      <c r="EX96" s="200"/>
      <c r="EY96" s="200"/>
      <c r="EZ96" s="200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</row>
    <row r="97" spans="1:177" x14ac:dyDescent="0.25">
      <c r="A97" s="198"/>
      <c r="B97" s="198"/>
      <c r="C97" s="226"/>
      <c r="D97" s="224" t="s">
        <v>11</v>
      </c>
      <c r="E97" s="229">
        <f>Durasi!P8</f>
        <v>1</v>
      </c>
      <c r="F97" s="230" t="str">
        <f>Durasi!Q8</f>
        <v>hari</v>
      </c>
      <c r="G97" s="235">
        <f>RAB!F9</f>
        <v>250100</v>
      </c>
      <c r="H97" s="234">
        <f>G97/$G$400*100</f>
        <v>1.4455266243273595E-3</v>
      </c>
      <c r="I97" s="232">
        <f>H97/$E$97*1</f>
        <v>1.4455266243273595E-3</v>
      </c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86"/>
      <c r="BH97" s="200"/>
      <c r="BI97" s="200"/>
      <c r="BJ97" s="216"/>
      <c r="BK97" s="216"/>
      <c r="BL97" s="216"/>
      <c r="BM97" s="216"/>
      <c r="BN97" s="216"/>
      <c r="BO97" s="216"/>
      <c r="BP97" s="216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>
        <f>BZ96+BZ95+BZ94</f>
        <v>353</v>
      </c>
      <c r="CA97" s="200"/>
      <c r="CB97" s="200"/>
      <c r="CC97" s="200"/>
      <c r="CD97" s="200"/>
      <c r="CE97" s="200"/>
      <c r="CF97" s="200"/>
      <c r="CG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  <c r="DQ97" s="200"/>
      <c r="DR97" s="200"/>
      <c r="DS97" s="200"/>
      <c r="DT97" s="200"/>
      <c r="DU97" s="200"/>
      <c r="DV97" s="200"/>
      <c r="DW97" s="200"/>
      <c r="DX97" s="200"/>
      <c r="DY97" s="200"/>
      <c r="DZ97" s="200"/>
      <c r="EA97" s="200"/>
      <c r="EB97" s="200"/>
      <c r="EC97" s="200"/>
      <c r="ED97" s="200"/>
      <c r="EE97" s="200"/>
      <c r="EF97" s="200"/>
      <c r="EG97" s="200"/>
      <c r="EH97" s="200"/>
      <c r="EI97" s="200"/>
      <c r="EJ97" s="200"/>
      <c r="EK97" s="200"/>
      <c r="EL97" s="200"/>
      <c r="EM97" s="200"/>
      <c r="EN97" s="200"/>
      <c r="EO97" s="200"/>
      <c r="EP97" s="200"/>
      <c r="EQ97" s="200"/>
      <c r="ER97" s="200"/>
      <c r="ES97" s="200"/>
      <c r="ET97" s="200"/>
      <c r="EU97" s="200"/>
      <c r="EV97" s="200"/>
      <c r="EW97" s="200"/>
      <c r="EX97" s="200"/>
      <c r="EY97" s="200"/>
      <c r="EZ97" s="200"/>
      <c r="FA97" s="198"/>
      <c r="FB97" s="198"/>
      <c r="FC97" s="198"/>
      <c r="FD97" s="198"/>
      <c r="FE97" s="198"/>
      <c r="FF97" s="198"/>
      <c r="FG97" s="198"/>
      <c r="FH97" s="198"/>
      <c r="FI97" s="198"/>
      <c r="FJ97" s="198"/>
      <c r="FK97" s="198"/>
      <c r="FL97" s="198"/>
      <c r="FM97" s="198"/>
      <c r="FN97" s="198"/>
      <c r="FO97" s="198"/>
      <c r="FP97" s="198"/>
      <c r="FQ97" s="198"/>
      <c r="FR97" s="198"/>
      <c r="FS97" s="198"/>
      <c r="FT97" s="198"/>
      <c r="FU97" s="198"/>
    </row>
    <row r="98" spans="1:177" x14ac:dyDescent="0.25">
      <c r="A98" s="198"/>
      <c r="B98" s="198"/>
      <c r="C98" s="226"/>
      <c r="D98" s="224" t="s">
        <v>389</v>
      </c>
      <c r="E98" s="229">
        <f>Durasi!P9</f>
        <v>1</v>
      </c>
      <c r="F98" s="230" t="str">
        <f>Durasi!Q9</f>
        <v>hari</v>
      </c>
      <c r="G98" s="235">
        <f>RAB!F10</f>
        <v>676758.70500000007</v>
      </c>
      <c r="H98" s="234">
        <f>G98/$G$400*100</f>
        <v>3.9115262947733119E-3</v>
      </c>
      <c r="I98" s="232">
        <f>H98/$E$98*1</f>
        <v>3.9115262947733119E-3</v>
      </c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86"/>
      <c r="BH98" s="200"/>
      <c r="BI98" s="200"/>
      <c r="BJ98" s="216"/>
      <c r="BK98" s="216"/>
      <c r="BL98" s="216"/>
      <c r="BM98" s="216"/>
      <c r="BN98" s="216"/>
      <c r="BO98" s="216"/>
      <c r="BP98" s="216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  <c r="DQ98" s="200"/>
      <c r="DR98" s="200"/>
      <c r="DS98" s="200"/>
      <c r="DT98" s="200"/>
      <c r="DU98" s="200"/>
      <c r="DV98" s="200"/>
      <c r="DW98" s="200"/>
      <c r="DX98" s="200"/>
      <c r="DY98" s="200"/>
      <c r="DZ98" s="200"/>
      <c r="EA98" s="200"/>
      <c r="EB98" s="200"/>
      <c r="EC98" s="200"/>
      <c r="ED98" s="200"/>
      <c r="EE98" s="200"/>
      <c r="EF98" s="200"/>
      <c r="EG98" s="200"/>
      <c r="EH98" s="200"/>
      <c r="EI98" s="200"/>
      <c r="EJ98" s="200"/>
      <c r="EK98" s="200"/>
      <c r="EL98" s="200"/>
      <c r="EM98" s="200"/>
      <c r="EN98" s="200"/>
      <c r="EO98" s="200"/>
      <c r="EP98" s="200"/>
      <c r="EQ98" s="200"/>
      <c r="ER98" s="200"/>
      <c r="ES98" s="200"/>
      <c r="ET98" s="200"/>
      <c r="EU98" s="200"/>
      <c r="EV98" s="200"/>
      <c r="EW98" s="200"/>
      <c r="EX98" s="200"/>
      <c r="EY98" s="200"/>
      <c r="EZ98" s="200"/>
      <c r="FA98" s="198"/>
      <c r="FB98" s="198"/>
      <c r="FC98" s="198"/>
      <c r="FD98" s="198"/>
      <c r="FE98" s="198"/>
      <c r="FF98" s="198"/>
      <c r="FG98" s="198"/>
      <c r="FH98" s="198"/>
      <c r="FI98" s="198"/>
      <c r="FJ98" s="198"/>
      <c r="FK98" s="198"/>
      <c r="FL98" s="198"/>
      <c r="FM98" s="198"/>
      <c r="FN98" s="198"/>
      <c r="FO98" s="198"/>
      <c r="FP98" s="198"/>
      <c r="FQ98" s="198"/>
      <c r="FR98" s="198"/>
      <c r="FS98" s="198"/>
      <c r="FT98" s="198"/>
      <c r="FU98" s="198"/>
    </row>
    <row r="99" spans="1:177" x14ac:dyDescent="0.25">
      <c r="A99" s="198"/>
      <c r="B99" s="198"/>
      <c r="C99" s="226"/>
      <c r="D99" s="224"/>
      <c r="E99" s="229"/>
      <c r="F99" s="230"/>
      <c r="G99" s="235"/>
      <c r="H99" s="234"/>
      <c r="I99" s="231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86"/>
      <c r="BH99" s="200"/>
      <c r="BI99" s="200"/>
      <c r="BJ99" s="216"/>
      <c r="BK99" s="216"/>
      <c r="BL99" s="216"/>
      <c r="BM99" s="216"/>
      <c r="BN99" s="216"/>
      <c r="BO99" s="216"/>
      <c r="BP99" s="216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  <c r="DQ99" s="200"/>
      <c r="DR99" s="200"/>
      <c r="DS99" s="200"/>
      <c r="DT99" s="200"/>
      <c r="DU99" s="200"/>
      <c r="DV99" s="200"/>
      <c r="DW99" s="200"/>
      <c r="DX99" s="200"/>
      <c r="DY99" s="200"/>
      <c r="DZ99" s="200"/>
      <c r="EA99" s="200"/>
      <c r="EB99" s="200"/>
      <c r="EC99" s="200"/>
      <c r="ED99" s="200"/>
      <c r="EE99" s="200"/>
      <c r="EF99" s="200"/>
      <c r="EG99" s="200"/>
      <c r="EH99" s="200"/>
      <c r="EI99" s="200"/>
      <c r="EJ99" s="200"/>
      <c r="EK99" s="200"/>
      <c r="EL99" s="200"/>
      <c r="EM99" s="200"/>
      <c r="EN99" s="200"/>
      <c r="EO99" s="200"/>
      <c r="EP99" s="200"/>
      <c r="EQ99" s="200"/>
      <c r="ER99" s="200"/>
      <c r="ES99" s="200"/>
      <c r="ET99" s="200"/>
      <c r="EU99" s="200"/>
      <c r="EV99" s="200"/>
      <c r="EW99" s="200"/>
      <c r="EX99" s="200"/>
      <c r="EY99" s="200"/>
      <c r="EZ99" s="200"/>
      <c r="FA99" s="198"/>
      <c r="FB99" s="198"/>
      <c r="FC99" s="198"/>
      <c r="FD99" s="198"/>
      <c r="FE99" s="198"/>
      <c r="FF99" s="198"/>
      <c r="FG99" s="198"/>
      <c r="FH99" s="198"/>
      <c r="FI99" s="198"/>
      <c r="FJ99" s="198"/>
      <c r="FK99" s="198"/>
      <c r="FL99" s="198"/>
      <c r="FM99" s="198"/>
      <c r="FN99" s="198"/>
      <c r="FO99" s="198"/>
      <c r="FP99" s="198"/>
      <c r="FQ99" s="198"/>
      <c r="FR99" s="198"/>
      <c r="FS99" s="198"/>
      <c r="FT99" s="198"/>
      <c r="FU99" s="198"/>
    </row>
    <row r="100" spans="1:177" x14ac:dyDescent="0.25">
      <c r="A100" s="198"/>
      <c r="B100" s="198"/>
      <c r="C100" s="226" t="s">
        <v>171</v>
      </c>
      <c r="D100" s="224" t="str">
        <f>Durasi!B11</f>
        <v>PEKERJAAN TANAH &amp; PASIR</v>
      </c>
      <c r="E100" s="229"/>
      <c r="F100" s="230"/>
      <c r="G100" s="235"/>
      <c r="H100" s="234"/>
      <c r="I100" s="231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86"/>
      <c r="BH100" s="200"/>
      <c r="BI100" s="200"/>
      <c r="BJ100" s="216"/>
      <c r="BK100" s="216"/>
      <c r="BL100" s="216"/>
      <c r="BM100" s="216"/>
      <c r="BN100" s="216"/>
      <c r="BO100" s="216"/>
      <c r="BP100" s="216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  <c r="DQ100" s="200"/>
      <c r="DR100" s="200"/>
      <c r="DS100" s="200"/>
      <c r="DT100" s="200"/>
      <c r="DU100" s="200"/>
      <c r="DV100" s="200"/>
      <c r="DW100" s="200"/>
      <c r="DX100" s="200"/>
      <c r="DY100" s="200"/>
      <c r="DZ100" s="200"/>
      <c r="EA100" s="200"/>
      <c r="EB100" s="200"/>
      <c r="EC100" s="200"/>
      <c r="ED100" s="200"/>
      <c r="EE100" s="200"/>
      <c r="EF100" s="200"/>
      <c r="EG100" s="200"/>
      <c r="EH100" s="200"/>
      <c r="EI100" s="200"/>
      <c r="EJ100" s="200"/>
      <c r="EK100" s="200"/>
      <c r="EL100" s="200"/>
      <c r="EM100" s="200"/>
      <c r="EN100" s="200"/>
      <c r="EO100" s="200"/>
      <c r="EP100" s="200"/>
      <c r="EQ100" s="200"/>
      <c r="ER100" s="200"/>
      <c r="ES100" s="200"/>
      <c r="ET100" s="200"/>
      <c r="EU100" s="200"/>
      <c r="EV100" s="200"/>
      <c r="EW100" s="200"/>
      <c r="EX100" s="200"/>
      <c r="EY100" s="200"/>
      <c r="EZ100" s="200"/>
      <c r="FA100" s="198"/>
      <c r="FB100" s="198"/>
      <c r="FC100" s="198"/>
      <c r="FD100" s="198"/>
      <c r="FE100" s="198"/>
      <c r="FF100" s="198"/>
      <c r="FG100" s="198"/>
      <c r="FH100" s="198"/>
      <c r="FI100" s="198"/>
      <c r="FJ100" s="198"/>
      <c r="FK100" s="198"/>
      <c r="FL100" s="198"/>
      <c r="FM100" s="198"/>
      <c r="FN100" s="198"/>
      <c r="FO100" s="198"/>
      <c r="FP100" s="198"/>
      <c r="FQ100" s="198"/>
      <c r="FR100" s="198"/>
      <c r="FS100" s="198"/>
      <c r="FT100" s="198"/>
      <c r="FU100" s="198"/>
    </row>
    <row r="101" spans="1:177" x14ac:dyDescent="0.25">
      <c r="A101" s="198"/>
      <c r="B101" s="198"/>
      <c r="C101" s="226"/>
      <c r="D101" s="224" t="str">
        <f>Durasi!B12</f>
        <v>Pek. Pengeboran Tanah untuk Pondasi</v>
      </c>
      <c r="E101" s="229">
        <f>Durasi!P12</f>
        <v>15</v>
      </c>
      <c r="F101" s="230" t="str">
        <f>Durasi!Q12</f>
        <v>hari</v>
      </c>
      <c r="G101" s="235">
        <f>RAB!F13</f>
        <v>6554210.0568000004</v>
      </c>
      <c r="H101" s="234">
        <f>G101/$G$400*100</f>
        <v>3.7881987759050523E-2</v>
      </c>
      <c r="I101" s="231"/>
      <c r="J101" s="220">
        <f>H101/$E$101*7</f>
        <v>1.7678260954223576E-2</v>
      </c>
      <c r="K101" s="220">
        <f>H101/$E$101*7</f>
        <v>1.7678260954223576E-2</v>
      </c>
      <c r="L101" s="220">
        <f>H101/$E$101*1</f>
        <v>2.5254658506033683E-3</v>
      </c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86"/>
      <c r="BH101" s="200"/>
      <c r="BI101" s="200"/>
      <c r="BJ101" s="216"/>
      <c r="BK101" s="216"/>
      <c r="BL101" s="216"/>
      <c r="BM101" s="216"/>
      <c r="BN101" s="216"/>
      <c r="BO101" s="216"/>
      <c r="BP101" s="216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  <c r="DQ101" s="200"/>
      <c r="DR101" s="200"/>
      <c r="DS101" s="200"/>
      <c r="DT101" s="200"/>
      <c r="DU101" s="200"/>
      <c r="DV101" s="200"/>
      <c r="DW101" s="200"/>
      <c r="DX101" s="200"/>
      <c r="DY101" s="200"/>
      <c r="DZ101" s="200"/>
      <c r="EA101" s="200"/>
      <c r="EB101" s="200"/>
      <c r="EC101" s="200"/>
      <c r="ED101" s="200"/>
      <c r="EE101" s="200"/>
      <c r="EF101" s="200"/>
      <c r="EG101" s="200"/>
      <c r="EH101" s="200"/>
      <c r="EI101" s="200"/>
      <c r="EJ101" s="200"/>
      <c r="EK101" s="200"/>
      <c r="EL101" s="200"/>
      <c r="EM101" s="200"/>
      <c r="EN101" s="200"/>
      <c r="EO101" s="200"/>
      <c r="EP101" s="200"/>
      <c r="EQ101" s="200"/>
      <c r="ER101" s="200"/>
      <c r="ES101" s="200"/>
      <c r="ET101" s="200"/>
      <c r="EU101" s="200"/>
      <c r="EV101" s="200"/>
      <c r="EW101" s="200"/>
      <c r="EX101" s="200"/>
      <c r="EY101" s="200"/>
      <c r="EZ101" s="200"/>
      <c r="FA101" s="198"/>
      <c r="FB101" s="198"/>
      <c r="FC101" s="198"/>
      <c r="FD101" s="198"/>
      <c r="FE101" s="198"/>
      <c r="FF101" s="198"/>
      <c r="FG101" s="198"/>
      <c r="FH101" s="198"/>
      <c r="FI101" s="198"/>
      <c r="FJ101" s="198"/>
      <c r="FK101" s="198"/>
      <c r="FL101" s="198"/>
      <c r="FM101" s="198"/>
      <c r="FN101" s="198"/>
      <c r="FO101" s="198"/>
      <c r="FP101" s="198"/>
      <c r="FQ101" s="198"/>
      <c r="FR101" s="198"/>
      <c r="FS101" s="198"/>
      <c r="FT101" s="198"/>
      <c r="FU101" s="198"/>
    </row>
    <row r="102" spans="1:177" x14ac:dyDescent="0.25">
      <c r="A102" s="198"/>
      <c r="B102" s="198"/>
      <c r="C102" s="226"/>
      <c r="D102" s="224" t="str">
        <f>Durasi!B13</f>
        <v>Pek. Galian Sloof</v>
      </c>
      <c r="E102" s="229">
        <f>Durasi!P13</f>
        <v>5</v>
      </c>
      <c r="F102" s="230" t="str">
        <f>Durasi!Q13</f>
        <v>hari</v>
      </c>
      <c r="G102" s="235">
        <f>RAB!F14</f>
        <v>1308586.7925</v>
      </c>
      <c r="H102" s="234">
        <f>G102/$G$400*100</f>
        <v>7.5633628500675395E-3</v>
      </c>
      <c r="I102" s="231"/>
      <c r="J102" s="220">
        <f>H102/$E$102*5</f>
        <v>7.5633628500675395E-3</v>
      </c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86"/>
      <c r="BH102" s="200"/>
      <c r="BI102" s="200"/>
      <c r="BJ102" s="216"/>
      <c r="BK102" s="216"/>
      <c r="BL102" s="216"/>
      <c r="BM102" s="216"/>
      <c r="BN102" s="216"/>
      <c r="BO102" s="216"/>
      <c r="BP102" s="216"/>
      <c r="BQ102" s="200"/>
      <c r="BR102" s="200"/>
      <c r="BS102" s="200"/>
      <c r="BT102" s="200"/>
      <c r="BU102" s="200"/>
      <c r="BV102" s="200"/>
      <c r="BW102" s="200"/>
      <c r="BX102" s="200"/>
      <c r="BY102" s="200"/>
      <c r="BZ102" s="200"/>
      <c r="CA102" s="200"/>
      <c r="CB102" s="200"/>
      <c r="CC102" s="200"/>
      <c r="CD102" s="200"/>
      <c r="CE102" s="200"/>
      <c r="CF102" s="200"/>
      <c r="CG102" s="200"/>
      <c r="CI102" s="200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200"/>
      <c r="CZ102" s="200"/>
      <c r="DA102" s="200"/>
      <c r="DB102" s="200"/>
      <c r="DC102" s="200"/>
      <c r="DD102" s="200"/>
      <c r="DE102" s="200"/>
      <c r="DF102" s="200"/>
      <c r="DG102" s="200"/>
      <c r="DH102" s="200"/>
      <c r="DI102" s="200"/>
      <c r="DJ102" s="200"/>
      <c r="DK102" s="200"/>
      <c r="DL102" s="200"/>
      <c r="DM102" s="200"/>
      <c r="DN102" s="200"/>
      <c r="DO102" s="200"/>
      <c r="DP102" s="200"/>
      <c r="DQ102" s="200"/>
      <c r="DR102" s="200"/>
      <c r="DS102" s="200"/>
      <c r="DT102" s="200"/>
      <c r="DU102" s="200"/>
      <c r="DV102" s="200"/>
      <c r="DW102" s="200"/>
      <c r="DX102" s="200"/>
      <c r="DY102" s="200"/>
      <c r="DZ102" s="200"/>
      <c r="EA102" s="200"/>
      <c r="EB102" s="200"/>
      <c r="EC102" s="200"/>
      <c r="ED102" s="200"/>
      <c r="EE102" s="200"/>
      <c r="EF102" s="200"/>
      <c r="EG102" s="200"/>
      <c r="EH102" s="200"/>
      <c r="EI102" s="200"/>
      <c r="EJ102" s="200"/>
      <c r="EK102" s="200"/>
      <c r="EL102" s="200"/>
      <c r="EM102" s="200"/>
      <c r="EN102" s="200"/>
      <c r="EO102" s="200"/>
      <c r="EP102" s="200"/>
      <c r="EQ102" s="200"/>
      <c r="ER102" s="200"/>
      <c r="ES102" s="200"/>
      <c r="ET102" s="200"/>
      <c r="EU102" s="200"/>
      <c r="EV102" s="200"/>
      <c r="EW102" s="200"/>
      <c r="EX102" s="200"/>
      <c r="EY102" s="200"/>
      <c r="EZ102" s="200"/>
      <c r="FA102" s="198"/>
      <c r="FB102" s="198"/>
      <c r="FC102" s="198"/>
      <c r="FD102" s="198"/>
      <c r="FE102" s="198"/>
      <c r="FF102" s="198"/>
      <c r="FG102" s="198"/>
      <c r="FH102" s="198"/>
      <c r="FI102" s="198"/>
      <c r="FJ102" s="198"/>
      <c r="FK102" s="198"/>
      <c r="FL102" s="198"/>
      <c r="FM102" s="198"/>
      <c r="FN102" s="198"/>
      <c r="FO102" s="198"/>
      <c r="FP102" s="198"/>
      <c r="FQ102" s="198"/>
      <c r="FR102" s="198"/>
      <c r="FS102" s="198"/>
      <c r="FT102" s="198"/>
      <c r="FU102" s="198"/>
    </row>
    <row r="103" spans="1:177" x14ac:dyDescent="0.25">
      <c r="A103" s="198"/>
      <c r="B103" s="198"/>
      <c r="C103" s="226"/>
      <c r="D103" s="224" t="str">
        <f>Durasi!B14</f>
        <v>Pek. Urugan Tanah bawah lantai</v>
      </c>
      <c r="E103" s="229">
        <f>Durasi!P14</f>
        <v>5</v>
      </c>
      <c r="F103" s="230" t="str">
        <f>Durasi!Q14</f>
        <v>hari</v>
      </c>
      <c r="G103" s="235">
        <f>RAB!F15</f>
        <v>839767.50000000012</v>
      </c>
      <c r="H103" s="234">
        <f>G103/$G$400*100</f>
        <v>4.8536836445214953E-3</v>
      </c>
      <c r="I103" s="231"/>
      <c r="J103" s="220">
        <f>H103/$E$102*5</f>
        <v>4.8536836445214953E-3</v>
      </c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86"/>
      <c r="BH103" s="200"/>
      <c r="BI103" s="200"/>
      <c r="BJ103" s="216"/>
      <c r="BK103" s="216"/>
      <c r="BL103" s="216"/>
      <c r="BM103" s="216"/>
      <c r="BN103" s="216"/>
      <c r="BO103" s="216"/>
      <c r="BP103" s="216"/>
      <c r="BQ103" s="200"/>
      <c r="BR103" s="200"/>
      <c r="BS103" s="200"/>
      <c r="BT103" s="200"/>
      <c r="BU103" s="200"/>
      <c r="BV103" s="200"/>
      <c r="BW103" s="200"/>
      <c r="BX103" s="200"/>
      <c r="BY103" s="200"/>
      <c r="BZ103" s="200"/>
      <c r="CA103" s="200"/>
      <c r="CB103" s="200"/>
      <c r="CC103" s="200"/>
      <c r="CD103" s="200"/>
      <c r="CE103" s="200"/>
      <c r="CF103" s="200"/>
      <c r="CG103" s="200"/>
      <c r="CI103" s="200"/>
      <c r="CJ103" s="200"/>
      <c r="CK103" s="200"/>
      <c r="CL103" s="200"/>
      <c r="CM103" s="200"/>
      <c r="CN103" s="200"/>
      <c r="CO103" s="200"/>
      <c r="CP103" s="200"/>
      <c r="CQ103" s="200"/>
      <c r="CR103" s="200"/>
      <c r="CS103" s="200"/>
      <c r="CT103" s="200"/>
      <c r="CU103" s="200"/>
      <c r="CV103" s="200"/>
      <c r="CW103" s="200"/>
      <c r="CX103" s="200"/>
      <c r="CY103" s="200"/>
      <c r="CZ103" s="200"/>
      <c r="DA103" s="200"/>
      <c r="DB103" s="200"/>
      <c r="DC103" s="200"/>
      <c r="DD103" s="200"/>
      <c r="DE103" s="200"/>
      <c r="DF103" s="200"/>
      <c r="DG103" s="200"/>
      <c r="DH103" s="200"/>
      <c r="DI103" s="200"/>
      <c r="DJ103" s="200"/>
      <c r="DK103" s="200"/>
      <c r="DL103" s="200"/>
      <c r="DM103" s="200"/>
      <c r="DN103" s="200"/>
      <c r="DO103" s="200"/>
      <c r="DP103" s="200"/>
      <c r="DQ103" s="200"/>
      <c r="DR103" s="200"/>
      <c r="DS103" s="200"/>
      <c r="DT103" s="200"/>
      <c r="DU103" s="200"/>
      <c r="DV103" s="200"/>
      <c r="DW103" s="200"/>
      <c r="DX103" s="200"/>
      <c r="DY103" s="200"/>
      <c r="DZ103" s="200"/>
      <c r="EA103" s="200"/>
      <c r="EB103" s="200"/>
      <c r="EC103" s="200"/>
      <c r="ED103" s="200"/>
      <c r="EE103" s="200"/>
      <c r="EF103" s="200"/>
      <c r="EG103" s="200"/>
      <c r="EH103" s="200"/>
      <c r="EI103" s="200"/>
      <c r="EJ103" s="200"/>
      <c r="EK103" s="200"/>
      <c r="EL103" s="200"/>
      <c r="EM103" s="200"/>
      <c r="EN103" s="200"/>
      <c r="EO103" s="200"/>
      <c r="EP103" s="200"/>
      <c r="EQ103" s="200"/>
      <c r="ER103" s="200"/>
      <c r="ES103" s="200"/>
      <c r="ET103" s="200"/>
      <c r="EU103" s="200"/>
      <c r="EV103" s="200"/>
      <c r="EW103" s="200"/>
      <c r="EX103" s="200"/>
      <c r="EY103" s="200"/>
      <c r="EZ103" s="200"/>
      <c r="FA103" s="198"/>
      <c r="FB103" s="198"/>
      <c r="FC103" s="198"/>
      <c r="FD103" s="198"/>
      <c r="FE103" s="198"/>
      <c r="FF103" s="198"/>
      <c r="FG103" s="198"/>
      <c r="FH103" s="198"/>
      <c r="FI103" s="198"/>
      <c r="FJ103" s="198"/>
      <c r="FK103" s="198"/>
      <c r="FL103" s="198"/>
      <c r="FM103" s="198"/>
      <c r="FN103" s="198"/>
      <c r="FO103" s="198"/>
      <c r="FP103" s="198"/>
      <c r="FQ103" s="198"/>
      <c r="FR103" s="198"/>
      <c r="FS103" s="198"/>
      <c r="FT103" s="198"/>
      <c r="FU103" s="198"/>
    </row>
    <row r="104" spans="1:177" x14ac:dyDescent="0.25">
      <c r="A104" s="198"/>
      <c r="B104" s="198"/>
      <c r="C104" s="226"/>
      <c r="D104" s="224" t="str">
        <f>Durasi!B15</f>
        <v>Pek. Urugan pasir</v>
      </c>
      <c r="E104" s="229">
        <f>Durasi!P15</f>
        <v>2</v>
      </c>
      <c r="F104" s="230" t="str">
        <f>Durasi!Q15</f>
        <v>hari</v>
      </c>
      <c r="G104" s="235">
        <f>RAB!F16</f>
        <v>2213244.0000000005</v>
      </c>
      <c r="H104" s="234">
        <f>G104/$G$400*100</f>
        <v>1.2792095674261428E-2</v>
      </c>
      <c r="I104" s="231"/>
      <c r="J104" s="220">
        <f>H104/$E$227*2</f>
        <v>1.2792095674261428E-2</v>
      </c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86"/>
      <c r="BH104" s="200"/>
      <c r="BI104" s="200"/>
      <c r="BJ104" s="216"/>
      <c r="BK104" s="216"/>
      <c r="BL104" s="216"/>
      <c r="BM104" s="216"/>
      <c r="BN104" s="216"/>
      <c r="BO104" s="216"/>
      <c r="BP104" s="216"/>
      <c r="BQ104" s="200"/>
      <c r="BR104" s="200"/>
      <c r="BS104" s="200"/>
      <c r="BT104" s="200"/>
      <c r="BU104" s="200"/>
      <c r="BV104" s="200"/>
      <c r="BW104" s="200"/>
      <c r="BX104" s="200"/>
      <c r="BY104" s="200"/>
      <c r="BZ104" s="200"/>
      <c r="CA104" s="200"/>
      <c r="CB104" s="200"/>
      <c r="CC104" s="200"/>
      <c r="CD104" s="200"/>
      <c r="CE104" s="200"/>
      <c r="CF104" s="200"/>
      <c r="CG104" s="200"/>
      <c r="CI104" s="200"/>
      <c r="CJ104" s="200"/>
      <c r="CK104" s="200"/>
      <c r="CL104" s="200"/>
      <c r="CM104" s="200"/>
      <c r="CN104" s="200"/>
      <c r="CO104" s="200"/>
      <c r="CP104" s="200"/>
      <c r="CQ104" s="200"/>
      <c r="CR104" s="200"/>
      <c r="CS104" s="200"/>
      <c r="CT104" s="200"/>
      <c r="CU104" s="200"/>
      <c r="CV104" s="200"/>
      <c r="CW104" s="200"/>
      <c r="CX104" s="200"/>
      <c r="CY104" s="200"/>
      <c r="CZ104" s="200"/>
      <c r="DA104" s="200"/>
      <c r="DB104" s="200"/>
      <c r="DC104" s="200"/>
      <c r="DD104" s="200"/>
      <c r="DE104" s="200"/>
      <c r="DF104" s="200"/>
      <c r="DG104" s="200"/>
      <c r="DH104" s="200"/>
      <c r="DI104" s="200"/>
      <c r="DJ104" s="200"/>
      <c r="DK104" s="200"/>
      <c r="DL104" s="200"/>
      <c r="DM104" s="200"/>
      <c r="DN104" s="200"/>
      <c r="DO104" s="200"/>
      <c r="DP104" s="200"/>
      <c r="DQ104" s="200"/>
      <c r="DR104" s="200"/>
      <c r="DS104" s="200"/>
      <c r="DT104" s="200"/>
      <c r="DU104" s="200"/>
      <c r="DV104" s="200"/>
      <c r="DW104" s="200"/>
      <c r="DX104" s="200"/>
      <c r="DY104" s="200"/>
      <c r="DZ104" s="200"/>
      <c r="EA104" s="200"/>
      <c r="EB104" s="200"/>
      <c r="EC104" s="200"/>
      <c r="ED104" s="200"/>
      <c r="EE104" s="200"/>
      <c r="EF104" s="200"/>
      <c r="EG104" s="200"/>
      <c r="EH104" s="200"/>
      <c r="EI104" s="200"/>
      <c r="EJ104" s="200"/>
      <c r="EK104" s="200"/>
      <c r="EL104" s="200"/>
      <c r="EM104" s="200"/>
      <c r="EN104" s="200"/>
      <c r="EO104" s="200"/>
      <c r="EP104" s="200"/>
      <c r="EQ104" s="200"/>
      <c r="ER104" s="200"/>
      <c r="ES104" s="200"/>
      <c r="ET104" s="200"/>
      <c r="EU104" s="200"/>
      <c r="EV104" s="200"/>
      <c r="EW104" s="200"/>
      <c r="EX104" s="200"/>
      <c r="EY104" s="200"/>
      <c r="EZ104" s="200"/>
      <c r="FA104" s="198"/>
      <c r="FB104" s="198"/>
      <c r="FC104" s="198"/>
      <c r="FD104" s="198"/>
      <c r="FE104" s="198"/>
      <c r="FF104" s="198"/>
      <c r="FG104" s="198"/>
      <c r="FH104" s="198"/>
      <c r="FI104" s="198"/>
      <c r="FJ104" s="198"/>
      <c r="FK104" s="198"/>
      <c r="FL104" s="198"/>
      <c r="FM104" s="198"/>
      <c r="FN104" s="198"/>
      <c r="FO104" s="198"/>
      <c r="FP104" s="198"/>
      <c r="FQ104" s="198"/>
      <c r="FR104" s="198"/>
      <c r="FS104" s="198"/>
      <c r="FT104" s="198"/>
      <c r="FU104" s="198"/>
    </row>
    <row r="105" spans="1:177" x14ac:dyDescent="0.25">
      <c r="A105" s="198"/>
      <c r="B105" s="198"/>
      <c r="C105" s="226"/>
      <c r="D105" s="224"/>
      <c r="E105" s="229"/>
      <c r="F105" s="230"/>
      <c r="G105" s="235"/>
      <c r="H105" s="234"/>
      <c r="I105" s="231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86"/>
      <c r="BH105" s="200"/>
      <c r="BI105" s="200"/>
      <c r="BJ105" s="216"/>
      <c r="BK105" s="216"/>
      <c r="BL105" s="216"/>
      <c r="BM105" s="216"/>
      <c r="BN105" s="216"/>
      <c r="BO105" s="216"/>
      <c r="BP105" s="216"/>
      <c r="BQ105" s="200"/>
      <c r="BR105" s="200"/>
      <c r="BS105" s="200"/>
      <c r="BT105" s="200"/>
      <c r="BU105" s="200"/>
      <c r="BV105" s="200"/>
      <c r="BW105" s="200"/>
      <c r="BX105" s="200"/>
      <c r="BY105" s="200"/>
      <c r="BZ105" s="200"/>
      <c r="CA105" s="200"/>
      <c r="CB105" s="200"/>
      <c r="CC105" s="200"/>
      <c r="CD105" s="200"/>
      <c r="CE105" s="200"/>
      <c r="CF105" s="200"/>
      <c r="CG105" s="200"/>
      <c r="CI105" s="200"/>
      <c r="CJ105" s="200"/>
      <c r="CK105" s="200"/>
      <c r="CL105" s="200"/>
      <c r="CM105" s="200"/>
      <c r="CN105" s="200"/>
      <c r="CO105" s="200"/>
      <c r="CP105" s="200"/>
      <c r="CQ105" s="200"/>
      <c r="CR105" s="200"/>
      <c r="CS105" s="200"/>
      <c r="CT105" s="200"/>
      <c r="CU105" s="200"/>
      <c r="CV105" s="200"/>
      <c r="CW105" s="200"/>
      <c r="CX105" s="200"/>
      <c r="CY105" s="200"/>
      <c r="CZ105" s="200"/>
      <c r="DA105" s="200"/>
      <c r="DB105" s="200"/>
      <c r="DC105" s="200"/>
      <c r="DD105" s="200"/>
      <c r="DE105" s="200"/>
      <c r="DF105" s="200"/>
      <c r="DG105" s="200"/>
      <c r="DH105" s="200"/>
      <c r="DI105" s="200"/>
      <c r="DJ105" s="200"/>
      <c r="DK105" s="200"/>
      <c r="DL105" s="200"/>
      <c r="DM105" s="200"/>
      <c r="DN105" s="200"/>
      <c r="DO105" s="200"/>
      <c r="DP105" s="200"/>
      <c r="DQ105" s="200"/>
      <c r="DR105" s="200"/>
      <c r="DS105" s="200"/>
      <c r="DT105" s="200"/>
      <c r="DU105" s="200"/>
      <c r="DV105" s="200"/>
      <c r="DW105" s="200"/>
      <c r="DX105" s="200"/>
      <c r="DY105" s="200"/>
      <c r="DZ105" s="200"/>
      <c r="EA105" s="200"/>
      <c r="EB105" s="200"/>
      <c r="EC105" s="200"/>
      <c r="ED105" s="200"/>
      <c r="EE105" s="200"/>
      <c r="EF105" s="200"/>
      <c r="EG105" s="200"/>
      <c r="EH105" s="200"/>
      <c r="EI105" s="200"/>
      <c r="EJ105" s="200"/>
      <c r="EK105" s="200"/>
      <c r="EL105" s="200"/>
      <c r="EM105" s="200"/>
      <c r="EN105" s="200"/>
      <c r="EO105" s="200"/>
      <c r="EP105" s="200"/>
      <c r="EQ105" s="200"/>
      <c r="ER105" s="200"/>
      <c r="ES105" s="200"/>
      <c r="ET105" s="200"/>
      <c r="EU105" s="200"/>
      <c r="EV105" s="200"/>
      <c r="EW105" s="200"/>
      <c r="EX105" s="200"/>
      <c r="EY105" s="200"/>
      <c r="EZ105" s="200"/>
      <c r="FA105" s="198"/>
      <c r="FB105" s="198"/>
      <c r="FC105" s="198"/>
      <c r="FD105" s="198"/>
      <c r="FE105" s="198"/>
      <c r="FF105" s="198"/>
      <c r="FG105" s="198"/>
      <c r="FH105" s="198"/>
      <c r="FI105" s="198"/>
      <c r="FJ105" s="198"/>
      <c r="FK105" s="198"/>
      <c r="FL105" s="198"/>
      <c r="FM105" s="198"/>
      <c r="FN105" s="198"/>
      <c r="FO105" s="198"/>
      <c r="FP105" s="198"/>
      <c r="FQ105" s="198"/>
      <c r="FR105" s="198"/>
      <c r="FS105" s="198"/>
      <c r="FT105" s="198"/>
      <c r="FU105" s="198"/>
    </row>
    <row r="106" spans="1:177" x14ac:dyDescent="0.25">
      <c r="A106" s="198"/>
      <c r="B106" s="198"/>
      <c r="C106" s="226" t="s">
        <v>186</v>
      </c>
      <c r="D106" s="224" t="str">
        <f>Durasi!B17</f>
        <v>PEKERJAAN PONDASI</v>
      </c>
      <c r="E106" s="229"/>
      <c r="F106" s="230"/>
      <c r="G106" s="235"/>
      <c r="H106" s="234"/>
      <c r="I106" s="231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86"/>
      <c r="BH106" s="200"/>
      <c r="BI106" s="200"/>
      <c r="BJ106" s="216"/>
      <c r="BK106" s="216"/>
      <c r="BL106" s="216"/>
      <c r="BM106" s="216"/>
      <c r="BN106" s="216"/>
      <c r="BO106" s="216"/>
      <c r="BP106" s="216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I106" s="200"/>
      <c r="CJ106" s="200"/>
      <c r="CK106" s="200"/>
      <c r="CL106" s="200"/>
      <c r="CM106" s="200"/>
      <c r="CN106" s="200"/>
      <c r="CO106" s="200"/>
      <c r="CP106" s="200"/>
      <c r="CQ106" s="200"/>
      <c r="CR106" s="200"/>
      <c r="CS106" s="200"/>
      <c r="CT106" s="200"/>
      <c r="CU106" s="200"/>
      <c r="CV106" s="200"/>
      <c r="CW106" s="200"/>
      <c r="CX106" s="200"/>
      <c r="CY106" s="200"/>
      <c r="CZ106" s="200"/>
      <c r="DA106" s="200"/>
      <c r="DB106" s="200"/>
      <c r="DC106" s="200"/>
      <c r="DD106" s="200"/>
      <c r="DE106" s="200"/>
      <c r="DF106" s="200"/>
      <c r="DG106" s="200"/>
      <c r="DH106" s="200"/>
      <c r="DI106" s="200"/>
      <c r="DJ106" s="200"/>
      <c r="DK106" s="200"/>
      <c r="DL106" s="200"/>
      <c r="DM106" s="200"/>
      <c r="DN106" s="200"/>
      <c r="DO106" s="200"/>
      <c r="DP106" s="200"/>
      <c r="DQ106" s="200"/>
      <c r="DR106" s="200"/>
      <c r="DS106" s="200"/>
      <c r="DT106" s="200"/>
      <c r="DU106" s="200"/>
      <c r="DV106" s="200"/>
      <c r="DW106" s="200"/>
      <c r="DX106" s="200"/>
      <c r="DY106" s="200"/>
      <c r="DZ106" s="200"/>
      <c r="EA106" s="200"/>
      <c r="EB106" s="200"/>
      <c r="EC106" s="200"/>
      <c r="ED106" s="200"/>
      <c r="EE106" s="200"/>
      <c r="EF106" s="200"/>
      <c r="EG106" s="200"/>
      <c r="EH106" s="200"/>
      <c r="EI106" s="200"/>
      <c r="EJ106" s="200"/>
      <c r="EK106" s="200"/>
      <c r="EL106" s="200"/>
      <c r="EM106" s="200"/>
      <c r="EN106" s="200"/>
      <c r="EO106" s="200"/>
      <c r="EP106" s="200"/>
      <c r="EQ106" s="200"/>
      <c r="ER106" s="200"/>
      <c r="ES106" s="200"/>
      <c r="ET106" s="200"/>
      <c r="EU106" s="200"/>
      <c r="EV106" s="200"/>
      <c r="EW106" s="200"/>
      <c r="EX106" s="200"/>
      <c r="EY106" s="200"/>
      <c r="EZ106" s="200"/>
      <c r="FA106" s="198"/>
      <c r="FB106" s="198"/>
      <c r="FC106" s="198"/>
      <c r="FD106" s="198"/>
      <c r="FE106" s="198"/>
      <c r="FF106" s="198"/>
      <c r="FG106" s="198"/>
      <c r="FH106" s="198"/>
      <c r="FI106" s="198"/>
      <c r="FJ106" s="198"/>
      <c r="FK106" s="198"/>
      <c r="FL106" s="198"/>
      <c r="FM106" s="198"/>
      <c r="FN106" s="198"/>
      <c r="FO106" s="198"/>
      <c r="FP106" s="198"/>
      <c r="FQ106" s="198"/>
      <c r="FR106" s="198"/>
      <c r="FS106" s="198"/>
      <c r="FT106" s="198"/>
      <c r="FU106" s="198"/>
    </row>
    <row r="107" spans="1:177" x14ac:dyDescent="0.25">
      <c r="A107" s="198"/>
      <c r="B107" s="198"/>
      <c r="C107" s="226"/>
      <c r="D107" s="224" t="str">
        <f>Durasi!B18</f>
        <v>Bore Pile</v>
      </c>
      <c r="E107" s="229">
        <f>Durasi!P18</f>
        <v>12</v>
      </c>
      <c r="F107" s="230" t="str">
        <f>Durasi!Q18</f>
        <v>hari</v>
      </c>
      <c r="G107" s="235">
        <f>RAB!F19</f>
        <v>424592404.69977045</v>
      </c>
      <c r="H107" s="234">
        <f>G107/$G$400*100</f>
        <v>2.4540568791711124</v>
      </c>
      <c r="I107" s="231"/>
      <c r="J107" s="219"/>
      <c r="K107" s="219"/>
      <c r="L107" s="220">
        <f>H107/$E$107*6</f>
        <v>1.2270284395855562</v>
      </c>
      <c r="M107" s="5">
        <f>H107/$E$107*6</f>
        <v>1.2270284395855562</v>
      </c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86"/>
      <c r="BH107" s="200"/>
      <c r="BI107" s="200"/>
      <c r="BJ107" s="216"/>
      <c r="BK107" s="216"/>
      <c r="BL107" s="216"/>
      <c r="BM107" s="216"/>
      <c r="BN107" s="216"/>
      <c r="BO107" s="216"/>
      <c r="BP107" s="216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I107" s="200"/>
      <c r="CJ107" s="200"/>
      <c r="CK107" s="200"/>
      <c r="CL107" s="200"/>
      <c r="CM107" s="200"/>
      <c r="CN107" s="200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0"/>
      <c r="DG107" s="200"/>
      <c r="DH107" s="200"/>
      <c r="DI107" s="200"/>
      <c r="DJ107" s="200"/>
      <c r="DK107" s="200"/>
      <c r="DL107" s="200"/>
      <c r="DM107" s="200"/>
      <c r="DN107" s="200"/>
      <c r="DO107" s="200"/>
      <c r="DP107" s="200"/>
      <c r="DQ107" s="200"/>
      <c r="DR107" s="200"/>
      <c r="DS107" s="200"/>
      <c r="DT107" s="200"/>
      <c r="DU107" s="200"/>
      <c r="DV107" s="200"/>
      <c r="DW107" s="200"/>
      <c r="DX107" s="200"/>
      <c r="DY107" s="200"/>
      <c r="DZ107" s="200"/>
      <c r="EA107" s="200"/>
      <c r="EB107" s="200"/>
      <c r="EC107" s="200"/>
      <c r="ED107" s="200"/>
      <c r="EE107" s="200"/>
      <c r="EF107" s="200"/>
      <c r="EG107" s="200"/>
      <c r="EH107" s="200"/>
      <c r="EI107" s="200"/>
      <c r="EJ107" s="200"/>
      <c r="EK107" s="200"/>
      <c r="EL107" s="200"/>
      <c r="EM107" s="200"/>
      <c r="EN107" s="200"/>
      <c r="EO107" s="200"/>
      <c r="EP107" s="200"/>
      <c r="EQ107" s="200"/>
      <c r="ER107" s="200"/>
      <c r="ES107" s="200"/>
      <c r="ET107" s="200"/>
      <c r="EU107" s="200"/>
      <c r="EV107" s="200"/>
      <c r="EW107" s="200"/>
      <c r="EX107" s="200"/>
      <c r="EY107" s="200"/>
      <c r="EZ107" s="200"/>
      <c r="FA107" s="198"/>
      <c r="FB107" s="198"/>
      <c r="FC107" s="198"/>
      <c r="FD107" s="198"/>
      <c r="FE107" s="198"/>
      <c r="FF107" s="198"/>
      <c r="FG107" s="198"/>
      <c r="FH107" s="198"/>
      <c r="FI107" s="198"/>
      <c r="FJ107" s="198"/>
      <c r="FK107" s="198"/>
      <c r="FL107" s="198"/>
      <c r="FM107" s="198"/>
      <c r="FN107" s="198"/>
      <c r="FO107" s="198"/>
      <c r="FP107" s="198"/>
      <c r="FQ107" s="198"/>
      <c r="FR107" s="198"/>
      <c r="FS107" s="198"/>
      <c r="FT107" s="198"/>
      <c r="FU107" s="198"/>
    </row>
    <row r="108" spans="1:177" x14ac:dyDescent="0.25">
      <c r="A108" s="198"/>
      <c r="B108" s="198"/>
      <c r="C108" s="226"/>
      <c r="D108" s="224" t="str">
        <f>Durasi!B19</f>
        <v>Pile Cap</v>
      </c>
      <c r="E108" s="229">
        <f>Durasi!P19</f>
        <v>1</v>
      </c>
      <c r="F108" s="230" t="str">
        <f>Durasi!Q19</f>
        <v>hari</v>
      </c>
      <c r="G108" s="235">
        <f>RAB!F20</f>
        <v>11934636.79716</v>
      </c>
      <c r="H108" s="234">
        <f>G108/$G$400*100</f>
        <v>6.8979749068259835E-2</v>
      </c>
      <c r="I108" s="231"/>
      <c r="J108" s="219"/>
      <c r="K108" s="219"/>
      <c r="L108" s="2"/>
      <c r="M108" s="2"/>
      <c r="N108" s="219"/>
      <c r="O108" s="220">
        <f>H108/$E$108*1</f>
        <v>6.8979749068259835E-2</v>
      </c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86"/>
      <c r="BH108" s="200"/>
      <c r="BI108" s="200"/>
      <c r="BJ108" s="216"/>
      <c r="BK108" s="216"/>
      <c r="BL108" s="216"/>
      <c r="BM108" s="216"/>
      <c r="BN108" s="216"/>
      <c r="BO108" s="216"/>
      <c r="BP108" s="216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0"/>
      <c r="CG108" s="200"/>
      <c r="CI108" s="200"/>
      <c r="CJ108" s="200"/>
      <c r="CK108" s="200"/>
      <c r="CL108" s="200"/>
      <c r="CM108" s="200"/>
      <c r="CN108" s="200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200"/>
      <c r="DC108" s="200"/>
      <c r="DD108" s="200"/>
      <c r="DE108" s="200"/>
      <c r="DF108" s="200"/>
      <c r="DG108" s="200"/>
      <c r="DH108" s="200"/>
      <c r="DI108" s="200"/>
      <c r="DJ108" s="200"/>
      <c r="DK108" s="200"/>
      <c r="DL108" s="200"/>
      <c r="DM108" s="200"/>
      <c r="DN108" s="200"/>
      <c r="DO108" s="200"/>
      <c r="DP108" s="200"/>
      <c r="DQ108" s="200"/>
      <c r="DR108" s="200"/>
      <c r="DS108" s="200"/>
      <c r="DT108" s="200"/>
      <c r="DU108" s="200"/>
      <c r="DV108" s="200"/>
      <c r="DW108" s="200"/>
      <c r="DX108" s="200"/>
      <c r="DY108" s="200"/>
      <c r="DZ108" s="200"/>
      <c r="EA108" s="200"/>
      <c r="EB108" s="200"/>
      <c r="EC108" s="200"/>
      <c r="ED108" s="200"/>
      <c r="EE108" s="200"/>
      <c r="EF108" s="200"/>
      <c r="EG108" s="200"/>
      <c r="EH108" s="200"/>
      <c r="EI108" s="200"/>
      <c r="EJ108" s="200"/>
      <c r="EK108" s="200"/>
      <c r="EL108" s="200"/>
      <c r="EM108" s="200"/>
      <c r="EN108" s="200"/>
      <c r="EO108" s="200"/>
      <c r="EP108" s="200"/>
      <c r="EQ108" s="200"/>
      <c r="ER108" s="200"/>
      <c r="ES108" s="200"/>
      <c r="ET108" s="200"/>
      <c r="EU108" s="200"/>
      <c r="EV108" s="200"/>
      <c r="EW108" s="200"/>
      <c r="EX108" s="200"/>
      <c r="EY108" s="200"/>
      <c r="EZ108" s="200"/>
      <c r="FA108" s="198"/>
      <c r="FB108" s="198"/>
      <c r="FC108" s="198"/>
      <c r="FD108" s="198"/>
      <c r="FE108" s="198"/>
      <c r="FF108" s="198"/>
      <c r="FG108" s="198"/>
      <c r="FH108" s="198"/>
      <c r="FI108" s="198"/>
      <c r="FJ108" s="198"/>
      <c r="FK108" s="198"/>
      <c r="FL108" s="198"/>
      <c r="FM108" s="198"/>
      <c r="FN108" s="198"/>
      <c r="FO108" s="198"/>
      <c r="FP108" s="198"/>
      <c r="FQ108" s="198"/>
      <c r="FR108" s="198"/>
      <c r="FS108" s="198"/>
      <c r="FT108" s="198"/>
      <c r="FU108" s="198"/>
    </row>
    <row r="109" spans="1:177" x14ac:dyDescent="0.25">
      <c r="A109" s="198"/>
      <c r="B109" s="198"/>
      <c r="C109" s="226"/>
      <c r="D109" s="224"/>
      <c r="E109" s="229"/>
      <c r="F109" s="230"/>
      <c r="G109" s="235"/>
      <c r="H109" s="234"/>
      <c r="I109" s="231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86"/>
      <c r="BH109" s="200"/>
      <c r="BI109" s="200"/>
      <c r="BJ109" s="216"/>
      <c r="BK109" s="216"/>
      <c r="BL109" s="216"/>
      <c r="BM109" s="216"/>
      <c r="BN109" s="216"/>
      <c r="BO109" s="216"/>
      <c r="BP109" s="216"/>
      <c r="BQ109" s="200"/>
      <c r="BR109" s="200"/>
      <c r="BS109" s="200"/>
      <c r="BT109" s="200"/>
      <c r="BU109" s="200"/>
      <c r="BV109" s="200"/>
      <c r="BW109" s="200"/>
      <c r="BX109" s="200"/>
      <c r="BY109" s="200"/>
      <c r="BZ109" s="200"/>
      <c r="CA109" s="200"/>
      <c r="CB109" s="200"/>
      <c r="CC109" s="200"/>
      <c r="CD109" s="200"/>
      <c r="CE109" s="200"/>
      <c r="CF109" s="200"/>
      <c r="CG109" s="200"/>
      <c r="CI109" s="200"/>
      <c r="CJ109" s="200"/>
      <c r="CK109" s="200"/>
      <c r="CL109" s="200"/>
      <c r="CM109" s="200"/>
      <c r="CN109" s="200"/>
      <c r="CO109" s="200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0"/>
      <c r="DE109" s="200"/>
      <c r="DF109" s="200"/>
      <c r="DG109" s="200"/>
      <c r="DH109" s="200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0"/>
      <c r="DU109" s="200"/>
      <c r="DV109" s="200"/>
      <c r="DW109" s="200"/>
      <c r="DX109" s="200"/>
      <c r="DY109" s="200"/>
      <c r="DZ109" s="200"/>
      <c r="EA109" s="200"/>
      <c r="EB109" s="200"/>
      <c r="EC109" s="200"/>
      <c r="ED109" s="200"/>
      <c r="EE109" s="200"/>
      <c r="EF109" s="200"/>
      <c r="EG109" s="200"/>
      <c r="EH109" s="200"/>
      <c r="EI109" s="200"/>
      <c r="EJ109" s="200"/>
      <c r="EK109" s="200"/>
      <c r="EL109" s="200"/>
      <c r="EM109" s="200"/>
      <c r="EN109" s="200"/>
      <c r="EO109" s="200"/>
      <c r="EP109" s="200"/>
      <c r="EQ109" s="200"/>
      <c r="ER109" s="200"/>
      <c r="ES109" s="200"/>
      <c r="ET109" s="200"/>
      <c r="EU109" s="200"/>
      <c r="EV109" s="200"/>
      <c r="EW109" s="200"/>
      <c r="EX109" s="200"/>
      <c r="EY109" s="200"/>
      <c r="EZ109" s="200"/>
      <c r="FA109" s="198"/>
      <c r="FB109" s="198"/>
      <c r="FC109" s="198"/>
      <c r="FD109" s="198"/>
      <c r="FE109" s="198"/>
      <c r="FF109" s="198"/>
      <c r="FG109" s="198"/>
      <c r="FH109" s="198"/>
      <c r="FI109" s="198"/>
      <c r="FJ109" s="198"/>
      <c r="FK109" s="198"/>
      <c r="FL109" s="198"/>
      <c r="FM109" s="198"/>
      <c r="FN109" s="198"/>
      <c r="FO109" s="198"/>
      <c r="FP109" s="198"/>
      <c r="FQ109" s="198"/>
      <c r="FR109" s="198"/>
      <c r="FS109" s="198"/>
      <c r="FT109" s="198"/>
      <c r="FU109" s="198"/>
    </row>
    <row r="110" spans="1:177" x14ac:dyDescent="0.25">
      <c r="A110" s="198"/>
      <c r="B110" s="198"/>
      <c r="C110" s="226" t="s">
        <v>323</v>
      </c>
      <c r="D110" s="224" t="str">
        <f>Durasi!B21</f>
        <v>PEKERJAAN PEMBESIAN</v>
      </c>
      <c r="E110" s="229"/>
      <c r="F110" s="230"/>
      <c r="G110" s="235"/>
      <c r="H110" s="234"/>
      <c r="I110" s="231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86"/>
      <c r="BH110" s="200"/>
      <c r="BI110" s="200"/>
      <c r="BJ110" s="216"/>
      <c r="BK110" s="216"/>
      <c r="BL110" s="216"/>
      <c r="BM110" s="216"/>
      <c r="BN110" s="216"/>
      <c r="BO110" s="216"/>
      <c r="BP110" s="216"/>
      <c r="BQ110" s="200"/>
      <c r="BR110" s="200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0"/>
      <c r="CD110" s="200"/>
      <c r="CE110" s="200"/>
      <c r="CF110" s="200"/>
      <c r="CG110" s="200"/>
      <c r="CI110" s="200"/>
      <c r="CJ110" s="200"/>
      <c r="CK110" s="200"/>
      <c r="CL110" s="200"/>
      <c r="CM110" s="200"/>
      <c r="CN110" s="200"/>
      <c r="CO110" s="200"/>
      <c r="CP110" s="200"/>
      <c r="CQ110" s="200"/>
      <c r="CR110" s="200"/>
      <c r="CS110" s="200"/>
      <c r="CT110" s="200"/>
      <c r="CU110" s="200"/>
      <c r="CV110" s="200"/>
      <c r="CW110" s="200"/>
      <c r="CX110" s="200"/>
      <c r="CY110" s="200"/>
      <c r="CZ110" s="200"/>
      <c r="DA110" s="200"/>
      <c r="DB110" s="200"/>
      <c r="DC110" s="200"/>
      <c r="DD110" s="200"/>
      <c r="DE110" s="200"/>
      <c r="DF110" s="200"/>
      <c r="DG110" s="200"/>
      <c r="DH110" s="200"/>
      <c r="DI110" s="200"/>
      <c r="DJ110" s="200"/>
      <c r="DK110" s="200"/>
      <c r="DL110" s="200"/>
      <c r="DM110" s="200"/>
      <c r="DN110" s="200"/>
      <c r="DO110" s="200"/>
      <c r="DP110" s="200"/>
      <c r="DQ110" s="200"/>
      <c r="DR110" s="200"/>
      <c r="DS110" s="200"/>
      <c r="DT110" s="200"/>
      <c r="DU110" s="200"/>
      <c r="DV110" s="200"/>
      <c r="DW110" s="200"/>
      <c r="DX110" s="200"/>
      <c r="DY110" s="200"/>
      <c r="DZ110" s="200"/>
      <c r="EA110" s="200"/>
      <c r="EB110" s="200"/>
      <c r="EC110" s="200"/>
      <c r="ED110" s="200"/>
      <c r="EE110" s="200"/>
      <c r="EF110" s="200"/>
      <c r="EG110" s="200"/>
      <c r="EH110" s="200"/>
      <c r="EI110" s="200"/>
      <c r="EJ110" s="200"/>
      <c r="EK110" s="200"/>
      <c r="EL110" s="200"/>
      <c r="EM110" s="200"/>
      <c r="EN110" s="200"/>
      <c r="EO110" s="200"/>
      <c r="EP110" s="200"/>
      <c r="EQ110" s="200"/>
      <c r="ER110" s="200"/>
      <c r="ES110" s="200"/>
      <c r="ET110" s="200"/>
      <c r="EU110" s="200"/>
      <c r="EV110" s="200"/>
      <c r="EW110" s="200"/>
      <c r="EX110" s="200"/>
      <c r="EY110" s="200"/>
      <c r="EZ110" s="200"/>
      <c r="FA110" s="198"/>
      <c r="FB110" s="198"/>
      <c r="FC110" s="198"/>
      <c r="FD110" s="198"/>
      <c r="FE110" s="198"/>
      <c r="FF110" s="198"/>
      <c r="FG110" s="198"/>
      <c r="FH110" s="198"/>
      <c r="FI110" s="198"/>
      <c r="FJ110" s="198"/>
      <c r="FK110" s="198"/>
      <c r="FL110" s="198"/>
      <c r="FM110" s="198"/>
      <c r="FN110" s="198"/>
      <c r="FO110" s="198"/>
      <c r="FP110" s="198"/>
      <c r="FQ110" s="198"/>
      <c r="FR110" s="198"/>
      <c r="FS110" s="198"/>
      <c r="FT110" s="198"/>
      <c r="FU110" s="198"/>
    </row>
    <row r="111" spans="1:177" x14ac:dyDescent="0.25">
      <c r="A111" s="198"/>
      <c r="B111" s="198"/>
      <c r="C111" s="226"/>
      <c r="D111" s="224" t="str">
        <f>Durasi!B22</f>
        <v>pilecap</v>
      </c>
      <c r="E111" s="229">
        <f>Durasi!P22</f>
        <v>3</v>
      </c>
      <c r="F111" s="230" t="str">
        <f>Durasi!Q22</f>
        <v>hari</v>
      </c>
      <c r="G111" s="235">
        <f>RAB!F23</f>
        <v>188209550.39733005</v>
      </c>
      <c r="H111" s="234">
        <f>G111/$G$400*100</f>
        <v>1.0878125391924132</v>
      </c>
      <c r="I111" s="231"/>
      <c r="J111" s="219"/>
      <c r="K111" s="219"/>
      <c r="L111" s="219"/>
      <c r="M111" s="220">
        <f>H111/$E$111*1</f>
        <v>0.36260417973080439</v>
      </c>
      <c r="N111" s="220">
        <f>H111/$E$111*2</f>
        <v>0.72520835946160878</v>
      </c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86"/>
      <c r="BH111" s="200"/>
      <c r="BI111" s="200"/>
      <c r="BJ111" s="216"/>
      <c r="BK111" s="216"/>
      <c r="BL111" s="216"/>
      <c r="BM111" s="216"/>
      <c r="BN111" s="216"/>
      <c r="BO111" s="216"/>
      <c r="BP111" s="216"/>
      <c r="BQ111" s="200"/>
      <c r="BR111" s="200"/>
      <c r="BS111" s="200"/>
      <c r="BT111" s="200"/>
      <c r="BU111" s="200"/>
      <c r="BV111" s="200"/>
      <c r="BW111" s="200"/>
      <c r="BX111" s="200"/>
      <c r="BY111" s="200"/>
      <c r="BZ111" s="200"/>
      <c r="CA111" s="200"/>
      <c r="CB111" s="200"/>
      <c r="CC111" s="200"/>
      <c r="CD111" s="200"/>
      <c r="CE111" s="200"/>
      <c r="CF111" s="200"/>
      <c r="CG111" s="200"/>
      <c r="CI111" s="200"/>
      <c r="CJ111" s="200"/>
      <c r="CK111" s="200"/>
      <c r="CL111" s="200"/>
      <c r="CM111" s="200"/>
      <c r="CN111" s="200"/>
      <c r="CO111" s="200"/>
      <c r="CP111" s="200"/>
      <c r="CQ111" s="200"/>
      <c r="CR111" s="200"/>
      <c r="CS111" s="200"/>
      <c r="CT111" s="200"/>
      <c r="CU111" s="200"/>
      <c r="CV111" s="200"/>
      <c r="CW111" s="200"/>
      <c r="CX111" s="200"/>
      <c r="CY111" s="200"/>
      <c r="CZ111" s="200"/>
      <c r="DA111" s="200"/>
      <c r="DB111" s="200"/>
      <c r="DC111" s="200"/>
      <c r="DD111" s="200"/>
      <c r="DE111" s="200"/>
      <c r="DF111" s="200"/>
      <c r="DG111" s="200"/>
      <c r="DH111" s="200"/>
      <c r="DI111" s="200"/>
      <c r="DJ111" s="200"/>
      <c r="DK111" s="200"/>
      <c r="DL111" s="200"/>
      <c r="DM111" s="200"/>
      <c r="DN111" s="200"/>
      <c r="DO111" s="200"/>
      <c r="DP111" s="200"/>
      <c r="DQ111" s="200"/>
      <c r="DR111" s="200"/>
      <c r="DS111" s="200"/>
      <c r="DT111" s="200"/>
      <c r="DU111" s="200"/>
      <c r="DV111" s="200"/>
      <c r="DW111" s="200"/>
      <c r="DX111" s="200"/>
      <c r="DY111" s="200"/>
      <c r="DZ111" s="200"/>
      <c r="EA111" s="200"/>
      <c r="EB111" s="200"/>
      <c r="EC111" s="200"/>
      <c r="ED111" s="200"/>
      <c r="EE111" s="200"/>
      <c r="EF111" s="200"/>
      <c r="EG111" s="200"/>
      <c r="EH111" s="200"/>
      <c r="EI111" s="200"/>
      <c r="EJ111" s="200"/>
      <c r="EK111" s="200"/>
      <c r="EL111" s="200"/>
      <c r="EM111" s="200"/>
      <c r="EN111" s="200"/>
      <c r="EO111" s="200"/>
      <c r="EP111" s="200"/>
      <c r="EQ111" s="200"/>
      <c r="ER111" s="200"/>
      <c r="ES111" s="200"/>
      <c r="ET111" s="200"/>
      <c r="EU111" s="200"/>
      <c r="EV111" s="200"/>
      <c r="EW111" s="200"/>
      <c r="EX111" s="200"/>
      <c r="EY111" s="200"/>
      <c r="EZ111" s="200"/>
      <c r="FA111" s="198"/>
      <c r="FB111" s="198"/>
      <c r="FC111" s="198"/>
      <c r="FD111" s="198"/>
      <c r="FE111" s="198"/>
      <c r="FF111" s="198"/>
      <c r="FG111" s="198"/>
      <c r="FH111" s="198"/>
      <c r="FI111" s="198"/>
      <c r="FJ111" s="198"/>
      <c r="FK111" s="198"/>
      <c r="FL111" s="198"/>
      <c r="FM111" s="198"/>
      <c r="FN111" s="198"/>
      <c r="FO111" s="198"/>
      <c r="FP111" s="198"/>
      <c r="FQ111" s="198"/>
      <c r="FR111" s="198"/>
      <c r="FS111" s="198"/>
      <c r="FT111" s="198"/>
      <c r="FU111" s="198"/>
    </row>
    <row r="112" spans="1:177" x14ac:dyDescent="0.25">
      <c r="A112" s="198"/>
      <c r="B112" s="198"/>
      <c r="C112" s="226"/>
      <c r="D112" s="224" t="str">
        <f>Durasi!B23</f>
        <v>Sloof</v>
      </c>
      <c r="E112" s="229">
        <f>Durasi!P23</f>
        <v>3</v>
      </c>
      <c r="F112" s="230" t="str">
        <f>Durasi!Q23</f>
        <v>hari</v>
      </c>
      <c r="G112" s="235">
        <f>RAB!F24</f>
        <v>174613413.74340001</v>
      </c>
      <c r="H112" s="234">
        <f>G112/$G$400*100</f>
        <v>1.0092296622581911</v>
      </c>
      <c r="I112" s="231"/>
      <c r="J112" s="219"/>
      <c r="K112" s="219"/>
      <c r="L112" s="221"/>
      <c r="M112" s="244">
        <f>H112/$E$112*1</f>
        <v>0.33640988741939704</v>
      </c>
      <c r="N112" s="244">
        <f>H112/$E$112*2</f>
        <v>0.67281977483879407</v>
      </c>
      <c r="O112" s="221"/>
      <c r="P112" s="221"/>
      <c r="Q112" s="221"/>
      <c r="R112" s="221"/>
      <c r="S112" s="221"/>
      <c r="T112" s="221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86"/>
      <c r="BH112" s="200"/>
      <c r="BI112" s="200"/>
      <c r="BJ112" s="216"/>
      <c r="BK112" s="216"/>
      <c r="BL112" s="216"/>
      <c r="BM112" s="216"/>
      <c r="BN112" s="216"/>
      <c r="BO112" s="216"/>
      <c r="BP112" s="216"/>
      <c r="BQ112" s="200"/>
      <c r="BR112" s="200"/>
      <c r="BS112" s="200"/>
      <c r="BT112" s="200"/>
      <c r="BU112" s="200"/>
      <c r="BV112" s="200"/>
      <c r="BW112" s="200"/>
      <c r="BX112" s="200"/>
      <c r="BY112" s="200"/>
      <c r="BZ112" s="200"/>
      <c r="CA112" s="200"/>
      <c r="CB112" s="200"/>
      <c r="CC112" s="200"/>
      <c r="CD112" s="200"/>
      <c r="CE112" s="200"/>
      <c r="CF112" s="200"/>
      <c r="CG112" s="200"/>
      <c r="CI112" s="200"/>
      <c r="CJ112" s="200"/>
      <c r="CK112" s="200"/>
      <c r="CL112" s="200"/>
      <c r="CM112" s="200"/>
      <c r="CN112" s="200"/>
      <c r="CO112" s="200"/>
      <c r="CP112" s="200"/>
      <c r="CQ112" s="200"/>
      <c r="CR112" s="200"/>
      <c r="CS112" s="200"/>
      <c r="CT112" s="200"/>
      <c r="CU112" s="200"/>
      <c r="CV112" s="200"/>
      <c r="CW112" s="200"/>
      <c r="CX112" s="200"/>
      <c r="CY112" s="200"/>
      <c r="CZ112" s="200"/>
      <c r="DA112" s="200"/>
      <c r="DB112" s="200"/>
      <c r="DC112" s="200"/>
      <c r="DD112" s="200"/>
      <c r="DE112" s="200"/>
      <c r="DF112" s="200"/>
      <c r="DG112" s="200"/>
      <c r="DH112" s="200"/>
      <c r="DI112" s="200"/>
      <c r="DJ112" s="200"/>
      <c r="DK112" s="200"/>
      <c r="DL112" s="200"/>
      <c r="DM112" s="200"/>
      <c r="DN112" s="200"/>
      <c r="DO112" s="200"/>
      <c r="DP112" s="200"/>
      <c r="DQ112" s="200"/>
      <c r="DR112" s="200"/>
      <c r="DS112" s="200"/>
      <c r="DT112" s="200"/>
      <c r="DU112" s="200"/>
      <c r="DV112" s="200"/>
      <c r="DW112" s="200"/>
      <c r="DX112" s="200"/>
      <c r="DY112" s="200"/>
      <c r="DZ112" s="200"/>
      <c r="EA112" s="200"/>
      <c r="EB112" s="200"/>
      <c r="EC112" s="200"/>
      <c r="ED112" s="200"/>
      <c r="EE112" s="200"/>
      <c r="EF112" s="200"/>
      <c r="EG112" s="200"/>
      <c r="EH112" s="200"/>
      <c r="EI112" s="200"/>
      <c r="EJ112" s="200"/>
      <c r="EK112" s="200"/>
      <c r="EL112" s="200"/>
      <c r="EM112" s="200"/>
      <c r="EN112" s="200"/>
      <c r="EO112" s="200"/>
      <c r="EP112" s="200"/>
      <c r="EQ112" s="200"/>
      <c r="ER112" s="200"/>
      <c r="ES112" s="200"/>
      <c r="ET112" s="200"/>
      <c r="EU112" s="200"/>
      <c r="EV112" s="200"/>
      <c r="EW112" s="200"/>
      <c r="EX112" s="200"/>
      <c r="EY112" s="200"/>
      <c r="EZ112" s="200"/>
      <c r="FA112" s="198"/>
      <c r="FB112" s="198"/>
      <c r="FC112" s="198"/>
      <c r="FD112" s="198"/>
      <c r="FE112" s="198"/>
      <c r="FF112" s="198"/>
      <c r="FG112" s="198"/>
      <c r="FH112" s="198"/>
      <c r="FI112" s="198"/>
      <c r="FJ112" s="198"/>
      <c r="FK112" s="198"/>
      <c r="FL112" s="198"/>
      <c r="FM112" s="198"/>
      <c r="FN112" s="198"/>
      <c r="FO112" s="198"/>
      <c r="FP112" s="198"/>
      <c r="FQ112" s="198"/>
      <c r="FR112" s="198"/>
      <c r="FS112" s="198"/>
      <c r="FT112" s="198"/>
      <c r="FU112" s="198"/>
    </row>
    <row r="113" spans="1:177" x14ac:dyDescent="0.25">
      <c r="A113" s="198"/>
      <c r="B113" s="198"/>
      <c r="C113" s="226"/>
      <c r="D113" s="224" t="s">
        <v>325</v>
      </c>
      <c r="E113" s="229"/>
      <c r="F113" s="230"/>
      <c r="G113" s="235"/>
      <c r="H113" s="234"/>
      <c r="I113" s="231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84"/>
      <c r="BH113" s="302"/>
      <c r="BI113" s="216"/>
      <c r="BJ113" s="216"/>
      <c r="BK113" s="216"/>
      <c r="BL113" s="216"/>
      <c r="BM113" s="216"/>
      <c r="BN113" s="216"/>
      <c r="BO113" s="216"/>
      <c r="BP113" s="216"/>
      <c r="BQ113" s="200"/>
      <c r="BR113" s="200"/>
      <c r="BS113" s="200"/>
      <c r="BT113" s="200"/>
      <c r="BU113" s="200"/>
      <c r="BV113" s="200"/>
      <c r="BW113" s="200"/>
      <c r="BX113" s="200"/>
      <c r="BY113" s="200"/>
      <c r="BZ113" s="200"/>
      <c r="CA113" s="200"/>
      <c r="CB113" s="200"/>
      <c r="CC113" s="200"/>
      <c r="CD113" s="200"/>
      <c r="CE113" s="200"/>
      <c r="CF113" s="200"/>
      <c r="CG113" s="200"/>
      <c r="CI113" s="200"/>
      <c r="CJ113" s="200"/>
      <c r="CK113" s="200"/>
      <c r="CL113" s="200"/>
      <c r="CM113" s="200"/>
      <c r="CN113" s="200"/>
      <c r="CO113" s="200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200"/>
      <c r="DB113" s="200"/>
      <c r="DC113" s="200"/>
      <c r="DD113" s="200"/>
      <c r="DE113" s="200"/>
      <c r="DF113" s="200"/>
      <c r="DG113" s="200"/>
      <c r="DH113" s="200"/>
      <c r="DI113" s="200"/>
      <c r="DJ113" s="200"/>
      <c r="DK113" s="200"/>
      <c r="DL113" s="200"/>
      <c r="DM113" s="200"/>
      <c r="DN113" s="200"/>
      <c r="DO113" s="200"/>
      <c r="DP113" s="200"/>
      <c r="DQ113" s="200"/>
      <c r="DR113" s="200"/>
      <c r="DS113" s="200"/>
      <c r="DT113" s="200"/>
      <c r="DU113" s="200"/>
      <c r="DV113" s="200"/>
      <c r="DW113" s="200"/>
      <c r="DX113" s="200"/>
      <c r="DY113" s="200"/>
      <c r="DZ113" s="200"/>
      <c r="EA113" s="200"/>
      <c r="EB113" s="200"/>
      <c r="EC113" s="200"/>
      <c r="ED113" s="200"/>
      <c r="EE113" s="200"/>
      <c r="EF113" s="200"/>
      <c r="EG113" s="200"/>
      <c r="EH113" s="200"/>
      <c r="EI113" s="200"/>
      <c r="EJ113" s="200"/>
      <c r="EK113" s="200"/>
      <c r="EL113" s="200"/>
      <c r="EM113" s="200"/>
      <c r="EN113" s="200"/>
      <c r="EO113" s="200"/>
      <c r="EP113" s="200"/>
      <c r="EQ113" s="200"/>
      <c r="ER113" s="200"/>
      <c r="ES113" s="200"/>
      <c r="ET113" s="200"/>
      <c r="EU113" s="200"/>
      <c r="EV113" s="200"/>
      <c r="EW113" s="200"/>
      <c r="EX113" s="200"/>
      <c r="EY113" s="200"/>
      <c r="EZ113" s="200"/>
      <c r="FA113" s="198"/>
      <c r="FB113" s="198"/>
      <c r="FC113" s="198"/>
      <c r="FD113" s="198"/>
      <c r="FE113" s="198"/>
      <c r="FF113" s="198"/>
      <c r="FG113" s="198"/>
      <c r="FH113" s="198"/>
      <c r="FI113" s="198"/>
      <c r="FJ113" s="198"/>
      <c r="FK113" s="198"/>
      <c r="FL113" s="198"/>
      <c r="FM113" s="198"/>
      <c r="FN113" s="198"/>
      <c r="FO113" s="198"/>
      <c r="FP113" s="198"/>
      <c r="FQ113" s="198"/>
      <c r="FR113" s="198"/>
      <c r="FS113" s="198"/>
      <c r="FT113" s="198"/>
      <c r="FU113" s="198"/>
    </row>
    <row r="114" spans="1:177" x14ac:dyDescent="0.25">
      <c r="A114" s="198"/>
      <c r="B114" s="198"/>
      <c r="C114" s="226"/>
      <c r="D114" s="224" t="str">
        <f>Durasi!B25</f>
        <v>Kolom</v>
      </c>
      <c r="E114" s="229">
        <f>Durasi!P25</f>
        <v>3</v>
      </c>
      <c r="F114" s="230" t="str">
        <f>Durasi!Q25</f>
        <v>hari</v>
      </c>
      <c r="G114" s="235">
        <f>RAB!F26</f>
        <v>29355976.852540806</v>
      </c>
      <c r="H114" s="234">
        <f>G114/$G$400*100</f>
        <v>0.16967151588758664</v>
      </c>
      <c r="I114" s="231"/>
      <c r="J114" s="219"/>
      <c r="K114" s="219"/>
      <c r="L114" s="219"/>
      <c r="M114" s="219"/>
      <c r="N114" s="219"/>
      <c r="O114" s="219"/>
      <c r="P114" s="219"/>
      <c r="Q114" s="220">
        <f>H114/$E$114*3</f>
        <v>0.16967151588758664</v>
      </c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84"/>
      <c r="BH114" s="302"/>
      <c r="BI114" s="216"/>
      <c r="BJ114" s="216"/>
      <c r="BK114" s="216"/>
      <c r="BL114" s="216"/>
      <c r="BM114" s="216"/>
      <c r="BN114" s="216"/>
      <c r="BO114" s="216"/>
      <c r="BP114" s="216"/>
      <c r="BQ114" s="200"/>
      <c r="BR114" s="200"/>
      <c r="BS114" s="200"/>
      <c r="BT114" s="200"/>
      <c r="BU114" s="200"/>
      <c r="BV114" s="200"/>
      <c r="BW114" s="200"/>
      <c r="BX114" s="200"/>
      <c r="BY114" s="200"/>
      <c r="BZ114" s="200"/>
      <c r="CA114" s="200"/>
      <c r="CB114" s="200"/>
      <c r="CC114" s="200"/>
      <c r="CD114" s="200"/>
      <c r="CE114" s="200"/>
      <c r="CF114" s="200"/>
      <c r="CG114" s="200"/>
      <c r="CI114" s="200"/>
      <c r="CJ114" s="200"/>
      <c r="CK114" s="200"/>
      <c r="CL114" s="200"/>
      <c r="CM114" s="200"/>
      <c r="CN114" s="200"/>
      <c r="CO114" s="200"/>
      <c r="CP114" s="200"/>
      <c r="CQ114" s="200"/>
      <c r="CR114" s="200"/>
      <c r="CS114" s="200"/>
      <c r="CT114" s="200"/>
      <c r="CU114" s="200"/>
      <c r="CV114" s="200"/>
      <c r="CW114" s="200"/>
      <c r="CX114" s="200"/>
      <c r="CY114" s="200"/>
      <c r="CZ114" s="200"/>
      <c r="DA114" s="200"/>
      <c r="DB114" s="200"/>
      <c r="DC114" s="200"/>
      <c r="DD114" s="200"/>
      <c r="DE114" s="200"/>
      <c r="DF114" s="200"/>
      <c r="DG114" s="200"/>
      <c r="DH114" s="200"/>
      <c r="DI114" s="200"/>
      <c r="DJ114" s="200"/>
      <c r="DK114" s="200"/>
      <c r="DL114" s="200"/>
      <c r="DM114" s="200"/>
      <c r="DN114" s="200"/>
      <c r="DO114" s="200"/>
      <c r="DP114" s="200"/>
      <c r="DQ114" s="200"/>
      <c r="DR114" s="200"/>
      <c r="DS114" s="200"/>
      <c r="DT114" s="200"/>
      <c r="DU114" s="200"/>
      <c r="DV114" s="200"/>
      <c r="DW114" s="200"/>
      <c r="DX114" s="200"/>
      <c r="DY114" s="200"/>
      <c r="DZ114" s="200"/>
      <c r="EA114" s="200"/>
      <c r="EB114" s="200"/>
      <c r="EC114" s="200"/>
      <c r="ED114" s="200"/>
      <c r="EE114" s="200"/>
      <c r="EF114" s="200"/>
      <c r="EG114" s="200"/>
      <c r="EH114" s="200"/>
      <c r="EI114" s="200"/>
      <c r="EJ114" s="200"/>
      <c r="EK114" s="200"/>
      <c r="EL114" s="200"/>
      <c r="EM114" s="200"/>
      <c r="EN114" s="200"/>
      <c r="EO114" s="200"/>
      <c r="EP114" s="200"/>
      <c r="EQ114" s="200"/>
      <c r="ER114" s="200"/>
      <c r="ES114" s="200"/>
      <c r="ET114" s="200"/>
      <c r="EU114" s="200"/>
      <c r="EV114" s="200"/>
      <c r="EW114" s="200"/>
      <c r="EX114" s="200"/>
      <c r="EY114" s="200"/>
      <c r="EZ114" s="200"/>
      <c r="FA114" s="198"/>
      <c r="FB114" s="198"/>
      <c r="FC114" s="198"/>
      <c r="FD114" s="198"/>
      <c r="FE114" s="198"/>
      <c r="FF114" s="198"/>
      <c r="FG114" s="198"/>
      <c r="FH114" s="198"/>
      <c r="FI114" s="198"/>
      <c r="FJ114" s="198"/>
      <c r="FK114" s="198"/>
      <c r="FL114" s="198"/>
      <c r="FM114" s="198"/>
      <c r="FN114" s="198"/>
      <c r="FO114" s="198"/>
      <c r="FP114" s="198"/>
      <c r="FQ114" s="198"/>
      <c r="FR114" s="198"/>
      <c r="FS114" s="198"/>
      <c r="FT114" s="198"/>
      <c r="FU114" s="198"/>
    </row>
    <row r="115" spans="1:177" x14ac:dyDescent="0.25">
      <c r="A115" s="198"/>
      <c r="B115" s="198"/>
      <c r="C115" s="226"/>
      <c r="D115" s="224" t="str">
        <f>Durasi!B26</f>
        <v>Balok</v>
      </c>
      <c r="E115" s="229">
        <f>Durasi!P26</f>
        <v>7</v>
      </c>
      <c r="F115" s="230" t="str">
        <f>Durasi!Q26</f>
        <v>hari</v>
      </c>
      <c r="G115" s="235">
        <f>RAB!F27</f>
        <v>174613413.74340001</v>
      </c>
      <c r="H115" s="234">
        <f>G115/$G$400*100</f>
        <v>1.0092296622581911</v>
      </c>
      <c r="I115" s="231"/>
      <c r="J115" s="219"/>
      <c r="K115" s="219"/>
      <c r="L115" s="219"/>
      <c r="M115" s="219"/>
      <c r="N115" s="219"/>
      <c r="O115" s="219"/>
      <c r="P115" s="219"/>
      <c r="Q115" s="219"/>
      <c r="R115" s="220">
        <f>H115/$E$115*3</f>
        <v>0.43252699811065332</v>
      </c>
      <c r="S115" s="220">
        <f>H115/$E$115*4</f>
        <v>0.57670266414753779</v>
      </c>
      <c r="T115" s="219"/>
      <c r="U115" s="219"/>
      <c r="V115" s="219"/>
      <c r="W115" s="219"/>
      <c r="X115" s="219"/>
      <c r="Y115" s="2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84"/>
      <c r="BH115" s="302"/>
      <c r="BI115" s="216"/>
      <c r="BJ115" s="216"/>
      <c r="BK115" s="216"/>
      <c r="BL115" s="216"/>
      <c r="BM115" s="216"/>
      <c r="BN115" s="216"/>
      <c r="BO115" s="216"/>
      <c r="BP115" s="216"/>
      <c r="BQ115" s="200"/>
      <c r="BR115" s="200"/>
      <c r="BS115" s="200"/>
      <c r="BT115" s="200"/>
      <c r="BU115" s="200"/>
      <c r="BV115" s="200"/>
      <c r="BW115" s="200"/>
      <c r="BX115" s="200"/>
      <c r="BY115" s="200"/>
      <c r="BZ115" s="200"/>
      <c r="CA115" s="200"/>
      <c r="CB115" s="200"/>
      <c r="CC115" s="200"/>
      <c r="CD115" s="200"/>
      <c r="CE115" s="200"/>
      <c r="CF115" s="200"/>
      <c r="CG115" s="200"/>
      <c r="CI115" s="200"/>
      <c r="CJ115" s="200"/>
      <c r="CK115" s="200"/>
      <c r="CL115" s="200"/>
      <c r="CM115" s="200"/>
      <c r="CN115" s="200"/>
      <c r="CO115" s="200"/>
      <c r="CP115" s="200"/>
      <c r="CQ115" s="200"/>
      <c r="CR115" s="200"/>
      <c r="CS115" s="200"/>
      <c r="CT115" s="200"/>
      <c r="CU115" s="200"/>
      <c r="CV115" s="200"/>
      <c r="CW115" s="200"/>
      <c r="CX115" s="200"/>
      <c r="CY115" s="200"/>
      <c r="CZ115" s="200"/>
      <c r="DA115" s="200"/>
      <c r="DB115" s="200"/>
      <c r="DC115" s="200"/>
      <c r="DD115" s="200"/>
      <c r="DE115" s="200"/>
      <c r="DF115" s="200"/>
      <c r="DG115" s="200"/>
      <c r="DH115" s="200"/>
      <c r="DI115" s="200"/>
      <c r="DJ115" s="200"/>
      <c r="DK115" s="200"/>
      <c r="DL115" s="200"/>
      <c r="DM115" s="200"/>
      <c r="DN115" s="200"/>
      <c r="DO115" s="200"/>
      <c r="DP115" s="200"/>
      <c r="DQ115" s="200"/>
      <c r="DR115" s="200"/>
      <c r="DS115" s="200"/>
      <c r="DT115" s="200"/>
      <c r="DU115" s="200"/>
      <c r="DV115" s="200"/>
      <c r="DW115" s="200"/>
      <c r="DX115" s="200"/>
      <c r="DY115" s="200"/>
      <c r="DZ115" s="200"/>
      <c r="EA115" s="200"/>
      <c r="EB115" s="200"/>
      <c r="EC115" s="200"/>
      <c r="ED115" s="200"/>
      <c r="EE115" s="200"/>
      <c r="EF115" s="200"/>
      <c r="EG115" s="200"/>
      <c r="EH115" s="200"/>
      <c r="EI115" s="200"/>
      <c r="EJ115" s="200"/>
      <c r="EK115" s="200"/>
      <c r="EL115" s="200"/>
      <c r="EM115" s="200"/>
      <c r="EN115" s="200"/>
      <c r="EO115" s="200"/>
      <c r="EP115" s="200"/>
      <c r="EQ115" s="200"/>
      <c r="ER115" s="200"/>
      <c r="ES115" s="200"/>
      <c r="ET115" s="200"/>
      <c r="EU115" s="200"/>
      <c r="EV115" s="200"/>
      <c r="EW115" s="200"/>
      <c r="EX115" s="200"/>
      <c r="EY115" s="200"/>
      <c r="EZ115" s="200"/>
      <c r="FA115" s="198"/>
      <c r="FB115" s="198"/>
      <c r="FC115" s="198"/>
      <c r="FD115" s="198"/>
      <c r="FE115" s="198"/>
      <c r="FF115" s="198"/>
      <c r="FG115" s="198"/>
      <c r="FH115" s="198"/>
      <c r="FI115" s="198"/>
      <c r="FJ115" s="198"/>
      <c r="FK115" s="198"/>
      <c r="FL115" s="198"/>
      <c r="FM115" s="198"/>
      <c r="FN115" s="198"/>
      <c r="FO115" s="198"/>
      <c r="FP115" s="198"/>
      <c r="FQ115" s="198"/>
      <c r="FR115" s="198"/>
      <c r="FS115" s="198"/>
      <c r="FT115" s="198"/>
      <c r="FU115" s="198"/>
    </row>
    <row r="116" spans="1:177" x14ac:dyDescent="0.25">
      <c r="A116" s="198"/>
      <c r="B116" s="198"/>
      <c r="C116" s="226" t="s">
        <v>355</v>
      </c>
      <c r="D116" s="224" t="str">
        <f>Durasi!B27</f>
        <v>Pelat lantai</v>
      </c>
      <c r="E116" s="229">
        <f>Durasi!P27</f>
        <v>5</v>
      </c>
      <c r="F116" s="230" t="str">
        <f>Durasi!Q27</f>
        <v>hari</v>
      </c>
      <c r="G116" s="235">
        <f>RAB!F28</f>
        <v>79495788.369888023</v>
      </c>
      <c r="H116" s="234">
        <f>G116/$G$400*100</f>
        <v>0.45946932671158097</v>
      </c>
      <c r="I116" s="231"/>
      <c r="J116" s="219"/>
      <c r="K116" s="219"/>
      <c r="L116" s="219"/>
      <c r="M116" s="219"/>
      <c r="N116" s="219"/>
      <c r="O116" s="219"/>
      <c r="P116" s="219"/>
      <c r="Q116" s="219"/>
      <c r="R116" s="220">
        <f>H116/$E$116*3</f>
        <v>0.27568159602694858</v>
      </c>
      <c r="S116" s="220">
        <f>H116/$E$116*2</f>
        <v>0.18378773068463239</v>
      </c>
      <c r="T116" s="219"/>
      <c r="U116" s="219"/>
      <c r="V116" s="219"/>
      <c r="W116" s="219"/>
      <c r="X116" s="219"/>
      <c r="Y116" s="2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84"/>
      <c r="BH116" s="302"/>
      <c r="BI116" s="216"/>
      <c r="BJ116" s="216"/>
      <c r="BK116" s="216"/>
      <c r="BL116" s="216"/>
      <c r="BM116" s="216"/>
      <c r="BN116" s="216"/>
      <c r="BO116" s="216"/>
      <c r="BP116" s="216"/>
      <c r="BQ116" s="200"/>
      <c r="BR116" s="200"/>
      <c r="BS116" s="200"/>
      <c r="BT116" s="200"/>
      <c r="BU116" s="200"/>
      <c r="BV116" s="200"/>
      <c r="BW116" s="200"/>
      <c r="BX116" s="200"/>
      <c r="BY116" s="200"/>
      <c r="BZ116" s="200"/>
      <c r="CA116" s="200"/>
      <c r="CB116" s="200"/>
      <c r="CC116" s="200"/>
      <c r="CD116" s="200"/>
      <c r="CE116" s="200"/>
      <c r="CF116" s="200"/>
      <c r="CG116" s="200"/>
      <c r="CI116" s="200"/>
      <c r="CJ116" s="200"/>
      <c r="CK116" s="200"/>
      <c r="CL116" s="200"/>
      <c r="CM116" s="200"/>
      <c r="CN116" s="200"/>
      <c r="CO116" s="200"/>
      <c r="CP116" s="200"/>
      <c r="CQ116" s="200"/>
      <c r="CR116" s="200"/>
      <c r="CS116" s="200"/>
      <c r="CT116" s="200"/>
      <c r="CU116" s="200"/>
      <c r="CV116" s="200"/>
      <c r="CW116" s="200"/>
      <c r="CX116" s="200"/>
      <c r="CY116" s="200"/>
      <c r="CZ116" s="200"/>
      <c r="DA116" s="200"/>
      <c r="DB116" s="200"/>
      <c r="DC116" s="200"/>
      <c r="DD116" s="200"/>
      <c r="DE116" s="200"/>
      <c r="DF116" s="200"/>
      <c r="DG116" s="200"/>
      <c r="DH116" s="200"/>
      <c r="DI116" s="200"/>
      <c r="DJ116" s="200"/>
      <c r="DK116" s="200"/>
      <c r="DL116" s="200"/>
      <c r="DM116" s="200"/>
      <c r="DN116" s="200"/>
      <c r="DO116" s="200"/>
      <c r="DP116" s="200"/>
      <c r="DQ116" s="200"/>
      <c r="DR116" s="200"/>
      <c r="DS116" s="200"/>
      <c r="DT116" s="200"/>
      <c r="DU116" s="200"/>
      <c r="DV116" s="200"/>
      <c r="DW116" s="200"/>
      <c r="DX116" s="200"/>
      <c r="DY116" s="200"/>
      <c r="DZ116" s="200"/>
      <c r="EA116" s="200"/>
      <c r="EB116" s="200"/>
      <c r="EC116" s="200"/>
      <c r="ED116" s="200"/>
      <c r="EE116" s="200"/>
      <c r="EF116" s="200"/>
      <c r="EG116" s="200"/>
      <c r="EH116" s="200"/>
      <c r="EI116" s="200"/>
      <c r="EJ116" s="200"/>
      <c r="EK116" s="200"/>
      <c r="EL116" s="200"/>
      <c r="EM116" s="200"/>
      <c r="EN116" s="200"/>
      <c r="EO116" s="200"/>
      <c r="EP116" s="200"/>
      <c r="EQ116" s="200"/>
      <c r="ER116" s="200"/>
      <c r="ES116" s="200"/>
      <c r="ET116" s="200"/>
      <c r="EU116" s="200"/>
      <c r="EV116" s="200"/>
      <c r="EW116" s="200"/>
      <c r="EX116" s="200"/>
      <c r="EY116" s="200"/>
      <c r="EZ116" s="200"/>
      <c r="FA116" s="198"/>
      <c r="FB116" s="198"/>
      <c r="FC116" s="198"/>
      <c r="FD116" s="198"/>
      <c r="FE116" s="198"/>
      <c r="FF116" s="198"/>
      <c r="FG116" s="198"/>
      <c r="FH116" s="198"/>
      <c r="FI116" s="198"/>
      <c r="FJ116" s="198"/>
      <c r="FK116" s="198"/>
      <c r="FL116" s="198"/>
      <c r="FM116" s="198"/>
      <c r="FN116" s="198"/>
      <c r="FO116" s="198"/>
      <c r="FP116" s="198"/>
      <c r="FQ116" s="198"/>
      <c r="FR116" s="198"/>
      <c r="FS116" s="198"/>
      <c r="FT116" s="198"/>
      <c r="FU116" s="198"/>
    </row>
    <row r="117" spans="1:177" x14ac:dyDescent="0.25">
      <c r="A117" s="198"/>
      <c r="B117" s="198"/>
      <c r="C117" s="226"/>
      <c r="D117" s="224" t="str">
        <f>Durasi!B28</f>
        <v>Tangga</v>
      </c>
      <c r="E117" s="229">
        <f>Durasi!P28</f>
        <v>1</v>
      </c>
      <c r="F117" s="230" t="str">
        <f>Durasi!Q28</f>
        <v>hari</v>
      </c>
      <c r="G117" s="235">
        <f>RAB!F29</f>
        <v>7199166.3588875011</v>
      </c>
      <c r="H117" s="234">
        <f>G117/$G$400*100</f>
        <v>4.1609702697855813E-2</v>
      </c>
      <c r="I117" s="231"/>
      <c r="J117" s="219"/>
      <c r="K117" s="219"/>
      <c r="L117" s="219"/>
      <c r="M117" s="219"/>
      <c r="N117" s="219"/>
      <c r="O117" s="219"/>
      <c r="P117" s="219"/>
      <c r="Q117" s="219"/>
      <c r="R117" s="220">
        <f>H117/$E$117*1</f>
        <v>4.1609702697855813E-2</v>
      </c>
      <c r="S117" s="219"/>
      <c r="T117" s="219"/>
      <c r="U117" s="219"/>
      <c r="V117" s="219"/>
      <c r="W117" s="219"/>
      <c r="X117" s="219"/>
      <c r="Y117" s="2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84"/>
      <c r="BH117" s="302"/>
      <c r="BI117" s="216"/>
      <c r="BJ117" s="216"/>
      <c r="BK117" s="216"/>
      <c r="BL117" s="216"/>
      <c r="BM117" s="216"/>
      <c r="BN117" s="216"/>
      <c r="BO117" s="216"/>
      <c r="BP117" s="216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00"/>
      <c r="CA117" s="200"/>
      <c r="CB117" s="200"/>
      <c r="CC117" s="200"/>
      <c r="CD117" s="200"/>
      <c r="CE117" s="200"/>
      <c r="CF117" s="200"/>
      <c r="CG117" s="200"/>
      <c r="CI117" s="200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200"/>
      <c r="DC117" s="200"/>
      <c r="DD117" s="200"/>
      <c r="DE117" s="200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200"/>
      <c r="DQ117" s="200"/>
      <c r="DR117" s="200"/>
      <c r="DS117" s="200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200"/>
      <c r="EE117" s="200"/>
      <c r="EF117" s="200"/>
      <c r="EG117" s="200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200"/>
      <c r="ES117" s="200"/>
      <c r="ET117" s="200"/>
      <c r="EU117" s="200"/>
      <c r="EV117" s="200"/>
      <c r="EW117" s="200"/>
      <c r="EX117" s="200"/>
      <c r="EY117" s="200"/>
      <c r="EZ117" s="200"/>
      <c r="FA117" s="198"/>
      <c r="FB117" s="198"/>
      <c r="FC117" s="198"/>
      <c r="FD117" s="198"/>
      <c r="FE117" s="198"/>
      <c r="FF117" s="198"/>
      <c r="FG117" s="198"/>
      <c r="FH117" s="198"/>
      <c r="FI117" s="19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198"/>
      <c r="FU117" s="198"/>
    </row>
    <row r="118" spans="1:177" x14ac:dyDescent="0.25">
      <c r="A118" s="198"/>
      <c r="B118" s="198"/>
      <c r="C118" s="226"/>
      <c r="D118" s="224" t="str">
        <f>Durasi!B29</f>
        <v>LANTAI 2</v>
      </c>
      <c r="E118" s="229"/>
      <c r="F118" s="230"/>
      <c r="G118" s="235"/>
      <c r="H118" s="234"/>
      <c r="I118" s="231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84"/>
      <c r="BH118" s="302"/>
      <c r="BI118" s="216"/>
      <c r="BJ118" s="216"/>
      <c r="BK118" s="216"/>
      <c r="BL118" s="216"/>
      <c r="BM118" s="216"/>
      <c r="BN118" s="216"/>
      <c r="BO118" s="216"/>
      <c r="BP118" s="216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200"/>
      <c r="CA118" s="200"/>
      <c r="CB118" s="200"/>
      <c r="CC118" s="200"/>
      <c r="CD118" s="200"/>
      <c r="CE118" s="200"/>
      <c r="CF118" s="200"/>
      <c r="CG118" s="200"/>
      <c r="CI118" s="200"/>
      <c r="CJ118" s="200"/>
      <c r="CK118" s="200"/>
      <c r="CL118" s="200"/>
      <c r="CM118" s="200"/>
      <c r="CN118" s="200"/>
      <c r="CO118" s="200"/>
      <c r="CP118" s="200"/>
      <c r="CQ118" s="200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200"/>
      <c r="DC118" s="200"/>
      <c r="DD118" s="200"/>
      <c r="DE118" s="200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200"/>
      <c r="DQ118" s="200"/>
      <c r="DR118" s="200"/>
      <c r="DS118" s="200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200"/>
      <c r="EE118" s="200"/>
      <c r="EF118" s="200"/>
      <c r="EG118" s="200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200"/>
      <c r="ES118" s="200"/>
      <c r="ET118" s="200"/>
      <c r="EU118" s="200"/>
      <c r="EV118" s="200"/>
      <c r="EW118" s="200"/>
      <c r="EX118" s="200"/>
      <c r="EY118" s="200"/>
      <c r="EZ118" s="200"/>
      <c r="FA118" s="198"/>
      <c r="FB118" s="198"/>
      <c r="FC118" s="198"/>
      <c r="FD118" s="198"/>
      <c r="FE118" s="198"/>
      <c r="FF118" s="198"/>
      <c r="FG118" s="198"/>
      <c r="FH118" s="198"/>
      <c r="FI118" s="198"/>
      <c r="FJ118" s="198"/>
      <c r="FK118" s="198"/>
      <c r="FL118" s="198"/>
      <c r="FM118" s="198"/>
      <c r="FN118" s="198"/>
      <c r="FO118" s="198"/>
      <c r="FP118" s="198"/>
      <c r="FQ118" s="198"/>
      <c r="FR118" s="198"/>
      <c r="FS118" s="198"/>
      <c r="FT118" s="198"/>
      <c r="FU118" s="198"/>
    </row>
    <row r="119" spans="1:177" x14ac:dyDescent="0.25">
      <c r="A119" s="198"/>
      <c r="B119" s="198"/>
      <c r="C119" s="226"/>
      <c r="D119" s="224" t="str">
        <f>Durasi!B30</f>
        <v>Kolom</v>
      </c>
      <c r="E119" s="229">
        <f>Durasi!P30</f>
        <v>3</v>
      </c>
      <c r="F119" s="230" t="str">
        <f>Durasi!Q30</f>
        <v>hari</v>
      </c>
      <c r="G119" s="235">
        <f>RAB!F31</f>
        <v>29355976.852540806</v>
      </c>
      <c r="H119" s="234">
        <f>G119/$G$400*100</f>
        <v>0.16967151588758664</v>
      </c>
      <c r="I119" s="231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"/>
      <c r="V119" s="220">
        <f>H119/$E$119*3</f>
        <v>0.16967151588758664</v>
      </c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84"/>
      <c r="BH119" s="302"/>
      <c r="BI119" s="216"/>
      <c r="BJ119" s="216"/>
      <c r="BK119" s="216"/>
      <c r="BL119" s="216"/>
      <c r="BM119" s="216"/>
      <c r="BN119" s="216"/>
      <c r="BO119" s="216"/>
      <c r="BP119" s="216"/>
      <c r="BQ119" s="200"/>
      <c r="BR119" s="200"/>
      <c r="BS119" s="200"/>
      <c r="BT119" s="200"/>
      <c r="BU119" s="200"/>
      <c r="BV119" s="200"/>
      <c r="BW119" s="200"/>
      <c r="BX119" s="200"/>
      <c r="BY119" s="200"/>
      <c r="BZ119" s="200"/>
      <c r="CA119" s="200"/>
      <c r="CB119" s="200"/>
      <c r="CC119" s="200"/>
      <c r="CD119" s="200"/>
      <c r="CE119" s="200"/>
      <c r="CF119" s="200"/>
      <c r="CG119" s="200"/>
      <c r="CI119" s="200"/>
      <c r="CJ119" s="200"/>
      <c r="CK119" s="200"/>
      <c r="CL119" s="200"/>
      <c r="CM119" s="200"/>
      <c r="CN119" s="200"/>
      <c r="CO119" s="200"/>
      <c r="CP119" s="200"/>
      <c r="CQ119" s="200"/>
      <c r="CR119" s="200"/>
      <c r="CS119" s="200"/>
      <c r="CT119" s="200"/>
      <c r="CU119" s="200"/>
      <c r="CV119" s="200"/>
      <c r="CW119" s="200"/>
      <c r="CX119" s="200"/>
      <c r="CY119" s="200"/>
      <c r="CZ119" s="200"/>
      <c r="DA119" s="200"/>
      <c r="DB119" s="200"/>
      <c r="DC119" s="200"/>
      <c r="DD119" s="200"/>
      <c r="DE119" s="200"/>
      <c r="DF119" s="200"/>
      <c r="DG119" s="200"/>
      <c r="DH119" s="200"/>
      <c r="DI119" s="200"/>
      <c r="DJ119" s="200"/>
      <c r="DK119" s="200"/>
      <c r="DL119" s="200"/>
      <c r="DM119" s="200"/>
      <c r="DN119" s="200"/>
      <c r="DO119" s="200"/>
      <c r="DP119" s="200"/>
      <c r="DQ119" s="200"/>
      <c r="DR119" s="200"/>
      <c r="DS119" s="200"/>
      <c r="DT119" s="200"/>
      <c r="DU119" s="200"/>
      <c r="DV119" s="200"/>
      <c r="DW119" s="200"/>
      <c r="DX119" s="200"/>
      <c r="DY119" s="200"/>
      <c r="DZ119" s="200"/>
      <c r="EA119" s="200"/>
      <c r="EB119" s="200"/>
      <c r="EC119" s="200"/>
      <c r="ED119" s="200"/>
      <c r="EE119" s="200"/>
      <c r="EF119" s="200"/>
      <c r="EG119" s="200"/>
      <c r="EH119" s="200"/>
      <c r="EI119" s="200"/>
      <c r="EJ119" s="200"/>
      <c r="EK119" s="200"/>
      <c r="EL119" s="200"/>
      <c r="EM119" s="200"/>
      <c r="EN119" s="200"/>
      <c r="EO119" s="200"/>
      <c r="EP119" s="200"/>
      <c r="EQ119" s="200"/>
      <c r="ER119" s="200"/>
      <c r="ES119" s="200"/>
      <c r="ET119" s="200"/>
      <c r="EU119" s="200"/>
      <c r="EV119" s="200"/>
      <c r="EW119" s="200"/>
      <c r="EX119" s="200"/>
      <c r="EY119" s="200"/>
      <c r="EZ119" s="200"/>
      <c r="FA119" s="198"/>
      <c r="FB119" s="198"/>
      <c r="FC119" s="198"/>
      <c r="FD119" s="198"/>
      <c r="FE119" s="198"/>
      <c r="FF119" s="198"/>
      <c r="FG119" s="198"/>
      <c r="FH119" s="198"/>
      <c r="FI119" s="198"/>
      <c r="FJ119" s="198"/>
      <c r="FK119" s="198"/>
      <c r="FL119" s="198"/>
      <c r="FM119" s="198"/>
      <c r="FN119" s="198"/>
      <c r="FO119" s="198"/>
      <c r="FP119" s="198"/>
      <c r="FQ119" s="198"/>
      <c r="FR119" s="198"/>
      <c r="FS119" s="198"/>
      <c r="FT119" s="198"/>
      <c r="FU119" s="198"/>
    </row>
    <row r="120" spans="1:177" x14ac:dyDescent="0.25">
      <c r="A120" s="198"/>
      <c r="B120" s="198"/>
      <c r="C120" s="226"/>
      <c r="D120" s="224" t="str">
        <f>Durasi!B31</f>
        <v>Balok</v>
      </c>
      <c r="E120" s="229">
        <f>Durasi!P31</f>
        <v>7</v>
      </c>
      <c r="F120" s="230" t="str">
        <f>Durasi!Q31</f>
        <v>hari</v>
      </c>
      <c r="G120" s="235">
        <f>RAB!F32</f>
        <v>174613413.74340004</v>
      </c>
      <c r="H120" s="234">
        <f>G120/$G$400*100</f>
        <v>1.0092296622581911</v>
      </c>
      <c r="I120" s="231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"/>
      <c r="V120" s="220">
        <f>H120/$E$120*5</f>
        <v>0.72087833018442227</v>
      </c>
      <c r="W120" s="220">
        <f>H120/$E$120*2</f>
        <v>0.2883513320737689</v>
      </c>
      <c r="X120" s="219"/>
      <c r="Y120" s="219"/>
      <c r="Z120" s="219"/>
      <c r="AA120" s="219"/>
      <c r="AB120" s="7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84"/>
      <c r="BH120" s="302"/>
      <c r="BI120" s="216"/>
      <c r="BJ120" s="216"/>
      <c r="BK120" s="216"/>
      <c r="BL120" s="216"/>
      <c r="BM120" s="216"/>
      <c r="BN120" s="216"/>
      <c r="BO120" s="216"/>
      <c r="BP120" s="216"/>
      <c r="BQ120" s="200"/>
      <c r="BR120" s="200"/>
      <c r="BS120" s="200"/>
      <c r="BT120" s="200"/>
      <c r="BU120" s="200"/>
      <c r="BV120" s="200"/>
      <c r="BW120" s="200"/>
      <c r="BX120" s="200"/>
      <c r="BY120" s="200"/>
      <c r="BZ120" s="200"/>
      <c r="CA120" s="200"/>
      <c r="CB120" s="200"/>
      <c r="CC120" s="200"/>
      <c r="CD120" s="200"/>
      <c r="CE120" s="200"/>
      <c r="CF120" s="200"/>
      <c r="CG120" s="200"/>
      <c r="CI120" s="200"/>
      <c r="CJ120" s="200"/>
      <c r="CK120" s="200"/>
      <c r="CL120" s="200"/>
      <c r="CM120" s="200"/>
      <c r="CN120" s="200"/>
      <c r="CO120" s="200"/>
      <c r="CP120" s="200"/>
      <c r="CQ120" s="200"/>
      <c r="CR120" s="200"/>
      <c r="CS120" s="200"/>
      <c r="CT120" s="200"/>
      <c r="CU120" s="200"/>
      <c r="CV120" s="200"/>
      <c r="CW120" s="200"/>
      <c r="CX120" s="200"/>
      <c r="CY120" s="200"/>
      <c r="CZ120" s="200"/>
      <c r="DA120" s="200"/>
      <c r="DB120" s="200"/>
      <c r="DC120" s="200"/>
      <c r="DD120" s="200"/>
      <c r="DE120" s="200"/>
      <c r="DF120" s="200"/>
      <c r="DG120" s="200"/>
      <c r="DH120" s="200"/>
      <c r="DI120" s="200"/>
      <c r="DJ120" s="200"/>
      <c r="DK120" s="200"/>
      <c r="DL120" s="200"/>
      <c r="DM120" s="200"/>
      <c r="DN120" s="200"/>
      <c r="DO120" s="200"/>
      <c r="DP120" s="200"/>
      <c r="DQ120" s="200"/>
      <c r="DR120" s="200"/>
      <c r="DS120" s="200"/>
      <c r="DT120" s="200"/>
      <c r="DU120" s="200"/>
      <c r="DV120" s="200"/>
      <c r="DW120" s="200"/>
      <c r="DX120" s="200"/>
      <c r="DY120" s="200"/>
      <c r="DZ120" s="200"/>
      <c r="EA120" s="200"/>
      <c r="EB120" s="200"/>
      <c r="EC120" s="200"/>
      <c r="ED120" s="200"/>
      <c r="EE120" s="200"/>
      <c r="EF120" s="200"/>
      <c r="EG120" s="200"/>
      <c r="EH120" s="200"/>
      <c r="EI120" s="200"/>
      <c r="EJ120" s="200"/>
      <c r="EK120" s="200"/>
      <c r="EL120" s="200"/>
      <c r="EM120" s="200"/>
      <c r="EN120" s="200"/>
      <c r="EO120" s="200"/>
      <c r="EP120" s="200"/>
      <c r="EQ120" s="200"/>
      <c r="ER120" s="200"/>
      <c r="ES120" s="200"/>
      <c r="ET120" s="200"/>
      <c r="EU120" s="200"/>
      <c r="EV120" s="200"/>
      <c r="EW120" s="200"/>
      <c r="EX120" s="200"/>
      <c r="EY120" s="200"/>
      <c r="EZ120" s="200"/>
      <c r="FA120" s="198"/>
      <c r="FB120" s="198"/>
      <c r="FC120" s="198"/>
      <c r="FD120" s="198"/>
      <c r="FE120" s="198"/>
      <c r="FF120" s="198"/>
      <c r="FG120" s="198"/>
      <c r="FH120" s="198"/>
      <c r="FI120" s="198"/>
      <c r="FJ120" s="198"/>
      <c r="FK120" s="198"/>
      <c r="FL120" s="198"/>
      <c r="FM120" s="198"/>
      <c r="FN120" s="198"/>
      <c r="FO120" s="198"/>
      <c r="FP120" s="198"/>
      <c r="FQ120" s="198"/>
      <c r="FR120" s="198"/>
      <c r="FS120" s="198"/>
      <c r="FT120" s="198"/>
      <c r="FU120" s="198"/>
    </row>
    <row r="121" spans="1:177" x14ac:dyDescent="0.25">
      <c r="A121" s="198"/>
      <c r="B121" s="198"/>
      <c r="C121" s="226"/>
      <c r="D121" s="224" t="str">
        <f>Durasi!B32</f>
        <v>Pelat lantai</v>
      </c>
      <c r="E121" s="229">
        <f>Durasi!P32</f>
        <v>5</v>
      </c>
      <c r="F121" s="230" t="str">
        <f>Durasi!Q32</f>
        <v>hari</v>
      </c>
      <c r="G121" s="235">
        <f>RAB!F33</f>
        <v>2007469.4032800002</v>
      </c>
      <c r="H121" s="234">
        <f>G121/$G$400*100</f>
        <v>1.1602760775544972E-2</v>
      </c>
      <c r="I121" s="231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"/>
      <c r="V121" s="220">
        <f>H121/$E$121*5</f>
        <v>1.1602760775544972E-2</v>
      </c>
      <c r="W121" s="219"/>
      <c r="X121" s="219"/>
      <c r="Y121" s="219"/>
      <c r="Z121" s="219"/>
      <c r="AA121" s="219"/>
      <c r="AB121" s="7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84"/>
      <c r="BH121" s="302"/>
      <c r="BI121" s="216"/>
      <c r="BJ121" s="216"/>
      <c r="BK121" s="216"/>
      <c r="BL121" s="216"/>
      <c r="BM121" s="216"/>
      <c r="BN121" s="216"/>
      <c r="BO121" s="216"/>
      <c r="BP121" s="216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200"/>
      <c r="CA121" s="200"/>
      <c r="CB121" s="200"/>
      <c r="CC121" s="200"/>
      <c r="CD121" s="200"/>
      <c r="CE121" s="200"/>
      <c r="CF121" s="200"/>
      <c r="CG121" s="200"/>
      <c r="CI121" s="200"/>
      <c r="CJ121" s="200"/>
      <c r="CK121" s="200"/>
      <c r="CL121" s="200"/>
      <c r="CM121" s="200"/>
      <c r="CN121" s="200"/>
      <c r="CO121" s="200"/>
      <c r="CP121" s="200"/>
      <c r="CQ121" s="200"/>
      <c r="CR121" s="200"/>
      <c r="CS121" s="200"/>
      <c r="CT121" s="200"/>
      <c r="CU121" s="200"/>
      <c r="CV121" s="200"/>
      <c r="CW121" s="200"/>
      <c r="CX121" s="200"/>
      <c r="CY121" s="200"/>
      <c r="CZ121" s="200"/>
      <c r="DA121" s="200"/>
      <c r="DB121" s="200"/>
      <c r="DC121" s="200"/>
      <c r="DD121" s="200"/>
      <c r="DE121" s="200"/>
      <c r="DF121" s="200"/>
      <c r="DG121" s="200"/>
      <c r="DH121" s="200"/>
      <c r="DI121" s="200"/>
      <c r="DJ121" s="200"/>
      <c r="DK121" s="200"/>
      <c r="DL121" s="200"/>
      <c r="DM121" s="200"/>
      <c r="DN121" s="200"/>
      <c r="DO121" s="200"/>
      <c r="DP121" s="200"/>
      <c r="DQ121" s="200"/>
      <c r="DR121" s="200"/>
      <c r="DS121" s="200"/>
      <c r="DT121" s="200"/>
      <c r="DU121" s="200"/>
      <c r="DV121" s="200"/>
      <c r="DW121" s="200"/>
      <c r="DX121" s="200"/>
      <c r="DY121" s="200"/>
      <c r="DZ121" s="200"/>
      <c r="EA121" s="200"/>
      <c r="EB121" s="200"/>
      <c r="EC121" s="200"/>
      <c r="ED121" s="200"/>
      <c r="EE121" s="200"/>
      <c r="EF121" s="200"/>
      <c r="EG121" s="200"/>
      <c r="EH121" s="200"/>
      <c r="EI121" s="200"/>
      <c r="EJ121" s="200"/>
      <c r="EK121" s="200"/>
      <c r="EL121" s="200"/>
      <c r="EM121" s="200"/>
      <c r="EN121" s="200"/>
      <c r="EO121" s="200"/>
      <c r="EP121" s="200"/>
      <c r="EQ121" s="200"/>
      <c r="ER121" s="200"/>
      <c r="ES121" s="200"/>
      <c r="ET121" s="200"/>
      <c r="EU121" s="200"/>
      <c r="EV121" s="200"/>
      <c r="EW121" s="200"/>
      <c r="EX121" s="200"/>
      <c r="EY121" s="200"/>
      <c r="EZ121" s="200"/>
      <c r="FA121" s="198"/>
      <c r="FB121" s="198"/>
      <c r="FC121" s="198"/>
      <c r="FD121" s="198"/>
      <c r="FE121" s="198"/>
      <c r="FF121" s="198"/>
      <c r="FG121" s="198"/>
      <c r="FH121" s="198"/>
      <c r="FI121" s="198"/>
      <c r="FJ121" s="198"/>
      <c r="FK121" s="198"/>
      <c r="FL121" s="198"/>
      <c r="FM121" s="198"/>
      <c r="FN121" s="198"/>
      <c r="FO121" s="198"/>
      <c r="FP121" s="198"/>
      <c r="FQ121" s="198"/>
      <c r="FR121" s="198"/>
      <c r="FS121" s="198"/>
      <c r="FT121" s="198"/>
      <c r="FU121" s="198"/>
    </row>
    <row r="122" spans="1:177" x14ac:dyDescent="0.25">
      <c r="A122" s="198"/>
      <c r="B122" s="198"/>
      <c r="C122" s="226"/>
      <c r="D122" s="224" t="str">
        <f>Durasi!B33</f>
        <v>Tangga</v>
      </c>
      <c r="E122" s="229">
        <f>Durasi!P33</f>
        <v>1</v>
      </c>
      <c r="F122" s="230" t="str">
        <f>Durasi!Q33</f>
        <v>hari</v>
      </c>
      <c r="G122" s="235">
        <f>RAB!F34</f>
        <v>7199166.3588875011</v>
      </c>
      <c r="H122" s="234">
        <f>G122/$G$400*100</f>
        <v>4.1609702697855813E-2</v>
      </c>
      <c r="I122" s="231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"/>
      <c r="V122" s="220">
        <f>H122/$E$122*1</f>
        <v>4.1609702697855813E-2</v>
      </c>
      <c r="W122" s="219"/>
      <c r="X122" s="219"/>
      <c r="Y122" s="219"/>
      <c r="Z122" s="219"/>
      <c r="AA122" s="219"/>
      <c r="AB122" s="7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84"/>
      <c r="BH122" s="302"/>
      <c r="BI122" s="216"/>
      <c r="BJ122" s="216"/>
      <c r="BK122" s="216"/>
      <c r="BL122" s="216"/>
      <c r="BM122" s="216"/>
      <c r="BN122" s="216"/>
      <c r="BO122" s="216"/>
      <c r="BP122" s="216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0"/>
      <c r="CI122" s="200"/>
      <c r="CJ122" s="200"/>
      <c r="CK122" s="200"/>
      <c r="CL122" s="200"/>
      <c r="CM122" s="200"/>
      <c r="CN122" s="200"/>
      <c r="CO122" s="200"/>
      <c r="CP122" s="200"/>
      <c r="CQ122" s="200"/>
      <c r="CR122" s="200"/>
      <c r="CS122" s="200"/>
      <c r="CT122" s="200"/>
      <c r="CU122" s="200"/>
      <c r="CV122" s="200"/>
      <c r="CW122" s="200"/>
      <c r="CX122" s="200"/>
      <c r="CY122" s="200"/>
      <c r="CZ122" s="200"/>
      <c r="DA122" s="200"/>
      <c r="DB122" s="200"/>
      <c r="DC122" s="200"/>
      <c r="DD122" s="200"/>
      <c r="DE122" s="200"/>
      <c r="DF122" s="200"/>
      <c r="DG122" s="200"/>
      <c r="DH122" s="200"/>
      <c r="DI122" s="200"/>
      <c r="DJ122" s="200"/>
      <c r="DK122" s="200"/>
      <c r="DL122" s="200"/>
      <c r="DM122" s="200"/>
      <c r="DN122" s="200"/>
      <c r="DO122" s="200"/>
      <c r="DP122" s="200"/>
      <c r="DQ122" s="200"/>
      <c r="DR122" s="200"/>
      <c r="DS122" s="200"/>
      <c r="DT122" s="200"/>
      <c r="DU122" s="200"/>
      <c r="DV122" s="200"/>
      <c r="DW122" s="200"/>
      <c r="DX122" s="200"/>
      <c r="DY122" s="200"/>
      <c r="DZ122" s="200"/>
      <c r="EA122" s="200"/>
      <c r="EB122" s="200"/>
      <c r="EC122" s="200"/>
      <c r="ED122" s="200"/>
      <c r="EE122" s="200"/>
      <c r="EF122" s="200"/>
      <c r="EG122" s="200"/>
      <c r="EH122" s="200"/>
      <c r="EI122" s="200"/>
      <c r="EJ122" s="200"/>
      <c r="EK122" s="200"/>
      <c r="EL122" s="200"/>
      <c r="EM122" s="200"/>
      <c r="EN122" s="200"/>
      <c r="EO122" s="200"/>
      <c r="EP122" s="200"/>
      <c r="EQ122" s="200"/>
      <c r="ER122" s="200"/>
      <c r="ES122" s="200"/>
      <c r="ET122" s="200"/>
      <c r="EU122" s="200"/>
      <c r="EV122" s="200"/>
      <c r="EW122" s="200"/>
      <c r="EX122" s="200"/>
      <c r="EY122" s="200"/>
      <c r="EZ122" s="200"/>
      <c r="FA122" s="198"/>
      <c r="FB122" s="198"/>
      <c r="FC122" s="198"/>
      <c r="FD122" s="198"/>
      <c r="FE122" s="198"/>
      <c r="FF122" s="198"/>
      <c r="FG122" s="198"/>
      <c r="FH122" s="198"/>
      <c r="FI122" s="198"/>
      <c r="FJ122" s="198"/>
      <c r="FK122" s="198"/>
      <c r="FL122" s="198"/>
      <c r="FM122" s="198"/>
      <c r="FN122" s="198"/>
      <c r="FO122" s="198"/>
      <c r="FP122" s="198"/>
      <c r="FQ122" s="198"/>
      <c r="FR122" s="198"/>
      <c r="FS122" s="198"/>
      <c r="FT122" s="198"/>
      <c r="FU122" s="198"/>
    </row>
    <row r="123" spans="1:177" x14ac:dyDescent="0.25">
      <c r="A123" s="198"/>
      <c r="B123" s="198"/>
      <c r="C123" s="226"/>
      <c r="D123" s="224" t="str">
        <f>Durasi!B34</f>
        <v>LANTAI 3</v>
      </c>
      <c r="E123" s="229"/>
      <c r="F123" s="230"/>
      <c r="G123" s="235"/>
      <c r="H123" s="234"/>
      <c r="I123" s="231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84"/>
      <c r="BH123" s="302"/>
      <c r="BI123" s="216"/>
      <c r="BJ123" s="216"/>
      <c r="BK123" s="216"/>
      <c r="BL123" s="216"/>
      <c r="BM123" s="216"/>
      <c r="BN123" s="216"/>
      <c r="BO123" s="216"/>
      <c r="BP123" s="216"/>
      <c r="BQ123" s="200"/>
      <c r="BR123" s="200"/>
      <c r="BS123" s="200"/>
      <c r="BT123" s="200"/>
      <c r="BU123" s="200"/>
      <c r="BV123" s="200"/>
      <c r="BW123" s="200"/>
      <c r="BX123" s="200"/>
      <c r="BY123" s="200"/>
      <c r="BZ123" s="200"/>
      <c r="CA123" s="200"/>
      <c r="CB123" s="200"/>
      <c r="CC123" s="200"/>
      <c r="CD123" s="200"/>
      <c r="CE123" s="200"/>
      <c r="CF123" s="200"/>
      <c r="CG123" s="200"/>
      <c r="CI123" s="200"/>
      <c r="CJ123" s="200"/>
      <c r="CK123" s="200"/>
      <c r="CL123" s="200"/>
      <c r="CM123" s="200"/>
      <c r="CN123" s="200"/>
      <c r="CO123" s="200"/>
      <c r="CP123" s="200"/>
      <c r="CQ123" s="200"/>
      <c r="CR123" s="200"/>
      <c r="CS123" s="200"/>
      <c r="CT123" s="200"/>
      <c r="CU123" s="200"/>
      <c r="CV123" s="200"/>
      <c r="CW123" s="200"/>
      <c r="CX123" s="200"/>
      <c r="CY123" s="200"/>
      <c r="CZ123" s="200"/>
      <c r="DA123" s="200"/>
      <c r="DB123" s="200"/>
      <c r="DC123" s="200"/>
      <c r="DD123" s="200"/>
      <c r="DE123" s="200"/>
      <c r="DF123" s="200"/>
      <c r="DG123" s="200"/>
      <c r="DH123" s="200"/>
      <c r="DI123" s="200"/>
      <c r="DJ123" s="200"/>
      <c r="DK123" s="200"/>
      <c r="DL123" s="200"/>
      <c r="DM123" s="200"/>
      <c r="DN123" s="200"/>
      <c r="DO123" s="200"/>
      <c r="DP123" s="200"/>
      <c r="DQ123" s="200"/>
      <c r="DR123" s="200"/>
      <c r="DS123" s="200"/>
      <c r="DT123" s="200"/>
      <c r="DU123" s="200"/>
      <c r="DV123" s="200"/>
      <c r="DW123" s="200"/>
      <c r="DX123" s="200"/>
      <c r="DY123" s="200"/>
      <c r="DZ123" s="200"/>
      <c r="EA123" s="200"/>
      <c r="EB123" s="200"/>
      <c r="EC123" s="200"/>
      <c r="ED123" s="200"/>
      <c r="EE123" s="200"/>
      <c r="EF123" s="200"/>
      <c r="EG123" s="200"/>
      <c r="EH123" s="200"/>
      <c r="EI123" s="200"/>
      <c r="EJ123" s="200"/>
      <c r="EK123" s="200"/>
      <c r="EL123" s="200"/>
      <c r="EM123" s="200"/>
      <c r="EN123" s="200"/>
      <c r="EO123" s="200"/>
      <c r="EP123" s="200"/>
      <c r="EQ123" s="200"/>
      <c r="ER123" s="200"/>
      <c r="ES123" s="200"/>
      <c r="ET123" s="200"/>
      <c r="EU123" s="200"/>
      <c r="EV123" s="200"/>
      <c r="EW123" s="200"/>
      <c r="EX123" s="200"/>
      <c r="EY123" s="200"/>
      <c r="EZ123" s="200"/>
      <c r="FA123" s="198"/>
      <c r="FB123" s="198"/>
      <c r="FC123" s="198"/>
      <c r="FD123" s="198"/>
      <c r="FE123" s="198"/>
      <c r="FF123" s="198"/>
      <c r="FG123" s="198"/>
      <c r="FH123" s="198"/>
      <c r="FI123" s="198"/>
      <c r="FJ123" s="198"/>
      <c r="FK123" s="198"/>
      <c r="FL123" s="198"/>
      <c r="FM123" s="198"/>
      <c r="FN123" s="198"/>
      <c r="FO123" s="198"/>
      <c r="FP123" s="198"/>
      <c r="FQ123" s="198"/>
      <c r="FR123" s="198"/>
      <c r="FS123" s="198"/>
      <c r="FT123" s="198"/>
      <c r="FU123" s="198"/>
    </row>
    <row r="124" spans="1:177" x14ac:dyDescent="0.25">
      <c r="A124" s="198"/>
      <c r="B124" s="198"/>
      <c r="C124" s="226"/>
      <c r="D124" s="224" t="str">
        <f>Durasi!B35</f>
        <v>Kolom</v>
      </c>
      <c r="E124" s="229">
        <f>Durasi!P35</f>
        <v>3</v>
      </c>
      <c r="F124" s="230" t="str">
        <f>Durasi!Q35</f>
        <v>hari</v>
      </c>
      <c r="G124" s="235">
        <f>RAB!F36</f>
        <v>29355976.852540806</v>
      </c>
      <c r="H124" s="234">
        <f>G124/$G$400*100</f>
        <v>0.16967151588758664</v>
      </c>
      <c r="I124" s="231"/>
      <c r="J124" s="219"/>
      <c r="K124" s="219"/>
      <c r="L124" s="219"/>
      <c r="M124" s="219"/>
      <c r="N124" s="219"/>
      <c r="O124" s="219"/>
      <c r="P124" s="219"/>
      <c r="Q124" s="2"/>
      <c r="R124" s="219"/>
      <c r="S124" s="2"/>
      <c r="T124" s="219"/>
      <c r="U124" s="219"/>
      <c r="V124" s="219"/>
      <c r="W124" s="219"/>
      <c r="X124" s="2"/>
      <c r="Y124" s="220">
        <f>H124/$E$124*3</f>
        <v>0.16967151588758664</v>
      </c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84"/>
      <c r="BH124" s="302"/>
      <c r="BI124" s="216"/>
      <c r="BJ124" s="216"/>
      <c r="BK124" s="216"/>
      <c r="BL124" s="216"/>
      <c r="BM124" s="216"/>
      <c r="BN124" s="216"/>
      <c r="BO124" s="216"/>
      <c r="BP124" s="216"/>
      <c r="BQ124" s="200"/>
      <c r="BR124" s="200"/>
      <c r="BS124" s="200"/>
      <c r="BT124" s="200"/>
      <c r="BU124" s="200"/>
      <c r="BV124" s="200"/>
      <c r="BW124" s="200"/>
      <c r="BX124" s="200"/>
      <c r="BY124" s="200"/>
      <c r="BZ124" s="200"/>
      <c r="CA124" s="200"/>
      <c r="CB124" s="200"/>
      <c r="CC124" s="200"/>
      <c r="CD124" s="200"/>
      <c r="CE124" s="200"/>
      <c r="CF124" s="200"/>
      <c r="CG124" s="200"/>
      <c r="CI124" s="200"/>
      <c r="CJ124" s="200"/>
      <c r="CK124" s="200"/>
      <c r="CL124" s="200"/>
      <c r="CM124" s="200"/>
      <c r="CN124" s="200"/>
      <c r="CO124" s="200"/>
      <c r="CP124" s="200"/>
      <c r="CQ124" s="200"/>
      <c r="CR124" s="200"/>
      <c r="CS124" s="200"/>
      <c r="CT124" s="200"/>
      <c r="CU124" s="200"/>
      <c r="CV124" s="200"/>
      <c r="CW124" s="200"/>
      <c r="CX124" s="200"/>
      <c r="CY124" s="200"/>
      <c r="CZ124" s="200"/>
      <c r="DA124" s="200"/>
      <c r="DB124" s="200"/>
      <c r="DC124" s="200"/>
      <c r="DD124" s="200"/>
      <c r="DE124" s="200"/>
      <c r="DF124" s="200"/>
      <c r="DG124" s="200"/>
      <c r="DH124" s="200"/>
      <c r="DI124" s="200"/>
      <c r="DJ124" s="200"/>
      <c r="DK124" s="200"/>
      <c r="DL124" s="200"/>
      <c r="DM124" s="200"/>
      <c r="DN124" s="200"/>
      <c r="DO124" s="200"/>
      <c r="DP124" s="200"/>
      <c r="DQ124" s="200"/>
      <c r="DR124" s="200"/>
      <c r="DS124" s="200"/>
      <c r="DT124" s="200"/>
      <c r="DU124" s="200"/>
      <c r="DV124" s="200"/>
      <c r="DW124" s="200"/>
      <c r="DX124" s="200"/>
      <c r="DY124" s="200"/>
      <c r="DZ124" s="200"/>
      <c r="EA124" s="200"/>
      <c r="EB124" s="200"/>
      <c r="EC124" s="200"/>
      <c r="ED124" s="200"/>
      <c r="EE124" s="200"/>
      <c r="EF124" s="200"/>
      <c r="EG124" s="200"/>
      <c r="EH124" s="200"/>
      <c r="EI124" s="200"/>
      <c r="EJ124" s="200"/>
      <c r="EK124" s="200"/>
      <c r="EL124" s="200"/>
      <c r="EM124" s="200"/>
      <c r="EN124" s="200"/>
      <c r="EO124" s="200"/>
      <c r="EP124" s="200"/>
      <c r="EQ124" s="200"/>
      <c r="ER124" s="200"/>
      <c r="ES124" s="200"/>
      <c r="ET124" s="200"/>
      <c r="EU124" s="200"/>
      <c r="EV124" s="200"/>
      <c r="EW124" s="200"/>
      <c r="EX124" s="200"/>
      <c r="EY124" s="200"/>
      <c r="EZ124" s="200"/>
      <c r="FA124" s="198"/>
      <c r="FB124" s="198"/>
      <c r="FC124" s="198"/>
      <c r="FD124" s="198"/>
      <c r="FE124" s="198"/>
      <c r="FF124" s="198"/>
      <c r="FG124" s="198"/>
      <c r="FH124" s="198"/>
      <c r="FI124" s="198"/>
      <c r="FJ124" s="198"/>
      <c r="FK124" s="198"/>
      <c r="FL124" s="198"/>
      <c r="FM124" s="198"/>
      <c r="FN124" s="198"/>
      <c r="FO124" s="198"/>
      <c r="FP124" s="198"/>
      <c r="FQ124" s="198"/>
      <c r="FR124" s="198"/>
      <c r="FS124" s="198"/>
      <c r="FT124" s="198"/>
      <c r="FU124" s="198"/>
    </row>
    <row r="125" spans="1:177" x14ac:dyDescent="0.25">
      <c r="A125" s="198"/>
      <c r="B125" s="198"/>
      <c r="C125" s="226"/>
      <c r="D125" s="224" t="str">
        <f>Durasi!B36</f>
        <v>Balok</v>
      </c>
      <c r="E125" s="229">
        <f>Durasi!P36</f>
        <v>7</v>
      </c>
      <c r="F125" s="230" t="str">
        <f>Durasi!Q36</f>
        <v>hari</v>
      </c>
      <c r="G125" s="235">
        <f>RAB!F37</f>
        <v>174613413.74340004</v>
      </c>
      <c r="H125" s="234">
        <f>G125/$G$400*100</f>
        <v>1.0092296622581911</v>
      </c>
      <c r="I125" s="231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"/>
      <c r="Y125" s="219"/>
      <c r="Z125" s="220">
        <f>H125/$E$125*7</f>
        <v>1.0092296622581911</v>
      </c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84"/>
      <c r="BH125" s="302"/>
      <c r="BI125" s="216"/>
      <c r="BJ125" s="216"/>
      <c r="BK125" s="216"/>
      <c r="BL125" s="216"/>
      <c r="BM125" s="216"/>
      <c r="BN125" s="216"/>
      <c r="BO125" s="216"/>
      <c r="BP125" s="216"/>
      <c r="BQ125" s="200"/>
      <c r="BR125" s="200"/>
      <c r="BS125" s="200"/>
      <c r="BT125" s="200"/>
      <c r="BU125" s="200"/>
      <c r="BV125" s="200"/>
      <c r="BW125" s="200"/>
      <c r="BX125" s="200"/>
      <c r="BY125" s="200"/>
      <c r="BZ125" s="200"/>
      <c r="CA125" s="200"/>
      <c r="CB125" s="200"/>
      <c r="CC125" s="200"/>
      <c r="CD125" s="200"/>
      <c r="CE125" s="200"/>
      <c r="CF125" s="200"/>
      <c r="CG125" s="200"/>
      <c r="CI125" s="200"/>
      <c r="CJ125" s="200"/>
      <c r="CK125" s="200"/>
      <c r="CL125" s="200"/>
      <c r="CM125" s="200"/>
      <c r="CN125" s="200"/>
      <c r="CO125" s="200"/>
      <c r="CP125" s="200"/>
      <c r="CQ125" s="200"/>
      <c r="CR125" s="200"/>
      <c r="CS125" s="200"/>
      <c r="CT125" s="200"/>
      <c r="CU125" s="200"/>
      <c r="CV125" s="200"/>
      <c r="CW125" s="200"/>
      <c r="CX125" s="200"/>
      <c r="CY125" s="200"/>
      <c r="CZ125" s="200"/>
      <c r="DA125" s="200"/>
      <c r="DB125" s="200"/>
      <c r="DC125" s="200"/>
      <c r="DD125" s="200"/>
      <c r="DE125" s="200"/>
      <c r="DF125" s="200"/>
      <c r="DG125" s="200"/>
      <c r="DH125" s="200"/>
      <c r="DI125" s="200"/>
      <c r="DJ125" s="200"/>
      <c r="DK125" s="200"/>
      <c r="DL125" s="200"/>
      <c r="DM125" s="200"/>
      <c r="DN125" s="200"/>
      <c r="DO125" s="200"/>
      <c r="DP125" s="200"/>
      <c r="DQ125" s="200"/>
      <c r="DR125" s="200"/>
      <c r="DS125" s="200"/>
      <c r="DT125" s="200"/>
      <c r="DU125" s="200"/>
      <c r="DV125" s="200"/>
      <c r="DW125" s="200"/>
      <c r="DX125" s="200"/>
      <c r="DY125" s="200"/>
      <c r="DZ125" s="200"/>
      <c r="EA125" s="200"/>
      <c r="EB125" s="200"/>
      <c r="EC125" s="200"/>
      <c r="ED125" s="200"/>
      <c r="EE125" s="200"/>
      <c r="EF125" s="200"/>
      <c r="EG125" s="200"/>
      <c r="EH125" s="200"/>
      <c r="EI125" s="200"/>
      <c r="EJ125" s="200"/>
      <c r="EK125" s="200"/>
      <c r="EL125" s="200"/>
      <c r="EM125" s="200"/>
      <c r="EN125" s="200"/>
      <c r="EO125" s="200"/>
      <c r="EP125" s="200"/>
      <c r="EQ125" s="200"/>
      <c r="ER125" s="200"/>
      <c r="ES125" s="200"/>
      <c r="ET125" s="200"/>
      <c r="EU125" s="200"/>
      <c r="EV125" s="200"/>
      <c r="EW125" s="200"/>
      <c r="EX125" s="200"/>
      <c r="EY125" s="200"/>
      <c r="EZ125" s="200"/>
      <c r="FA125" s="198"/>
      <c r="FB125" s="198"/>
      <c r="FC125" s="198"/>
      <c r="FD125" s="198"/>
      <c r="FE125" s="198"/>
      <c r="FF125" s="198"/>
      <c r="FG125" s="198"/>
      <c r="FH125" s="198"/>
      <c r="FI125" s="198"/>
      <c r="FJ125" s="198"/>
      <c r="FK125" s="198"/>
      <c r="FL125" s="198"/>
      <c r="FM125" s="198"/>
      <c r="FN125" s="198"/>
      <c r="FO125" s="198"/>
      <c r="FP125" s="198"/>
      <c r="FQ125" s="198"/>
      <c r="FR125" s="198"/>
      <c r="FS125" s="198"/>
      <c r="FT125" s="198"/>
      <c r="FU125" s="198"/>
    </row>
    <row r="126" spans="1:177" x14ac:dyDescent="0.25">
      <c r="A126" s="198"/>
      <c r="B126" s="198"/>
      <c r="C126" s="226"/>
      <c r="D126" s="224" t="str">
        <f>Durasi!B37</f>
        <v>Pelat lantai</v>
      </c>
      <c r="E126" s="229">
        <f>Durasi!P37</f>
        <v>5</v>
      </c>
      <c r="F126" s="230" t="str">
        <f>Durasi!Q37</f>
        <v>hari</v>
      </c>
      <c r="G126" s="235">
        <f>RAB!F38</f>
        <v>2007469.4032800002</v>
      </c>
      <c r="H126" s="234">
        <f>G126/$G$400*100</f>
        <v>1.1602760775544972E-2</v>
      </c>
      <c r="I126" s="231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"/>
      <c r="Y126" s="219"/>
      <c r="Z126" s="220">
        <f>H126/$E$126*5</f>
        <v>1.1602760775544972E-2</v>
      </c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84"/>
      <c r="BH126" s="302"/>
      <c r="BI126" s="216"/>
      <c r="BJ126" s="216"/>
      <c r="BK126" s="216"/>
      <c r="BL126" s="216"/>
      <c r="BM126" s="216"/>
      <c r="BN126" s="216"/>
      <c r="BO126" s="216"/>
      <c r="BP126" s="216"/>
      <c r="BQ126" s="200"/>
      <c r="BR126" s="200"/>
      <c r="BS126" s="200"/>
      <c r="BT126" s="200"/>
      <c r="BU126" s="200"/>
      <c r="BV126" s="200"/>
      <c r="BW126" s="200"/>
      <c r="BX126" s="200"/>
      <c r="BY126" s="200"/>
      <c r="BZ126" s="200"/>
      <c r="CA126" s="200"/>
      <c r="CB126" s="200"/>
      <c r="CC126" s="200"/>
      <c r="CD126" s="200"/>
      <c r="CE126" s="200"/>
      <c r="CF126" s="200"/>
      <c r="CG126" s="200"/>
      <c r="CI126" s="200"/>
      <c r="CJ126" s="200"/>
      <c r="CK126" s="200"/>
      <c r="CL126" s="200"/>
      <c r="CM126" s="200"/>
      <c r="CN126" s="200"/>
      <c r="CO126" s="200"/>
      <c r="CP126" s="200"/>
      <c r="CQ126" s="200"/>
      <c r="CR126" s="200"/>
      <c r="CS126" s="200"/>
      <c r="CT126" s="200"/>
      <c r="CU126" s="200"/>
      <c r="CV126" s="200"/>
      <c r="CW126" s="200"/>
      <c r="CX126" s="200"/>
      <c r="CY126" s="200"/>
      <c r="CZ126" s="200"/>
      <c r="DA126" s="200"/>
      <c r="DB126" s="200"/>
      <c r="DC126" s="200"/>
      <c r="DD126" s="200"/>
      <c r="DE126" s="200"/>
      <c r="DF126" s="200"/>
      <c r="DG126" s="200"/>
      <c r="DH126" s="200"/>
      <c r="DI126" s="200"/>
      <c r="DJ126" s="200"/>
      <c r="DK126" s="200"/>
      <c r="DL126" s="200"/>
      <c r="DM126" s="200"/>
      <c r="DN126" s="200"/>
      <c r="DO126" s="200"/>
      <c r="DP126" s="200"/>
      <c r="DQ126" s="200"/>
      <c r="DR126" s="200"/>
      <c r="DS126" s="200"/>
      <c r="DT126" s="200"/>
      <c r="DU126" s="200"/>
      <c r="DV126" s="200"/>
      <c r="DW126" s="200"/>
      <c r="DX126" s="200"/>
      <c r="DY126" s="200"/>
      <c r="DZ126" s="200"/>
      <c r="EA126" s="200"/>
      <c r="EB126" s="200"/>
      <c r="EC126" s="200"/>
      <c r="ED126" s="200"/>
      <c r="EE126" s="200"/>
      <c r="EF126" s="200"/>
      <c r="EG126" s="200"/>
      <c r="EH126" s="200"/>
      <c r="EI126" s="200"/>
      <c r="EJ126" s="200"/>
      <c r="EK126" s="200"/>
      <c r="EL126" s="200"/>
      <c r="EM126" s="200"/>
      <c r="EN126" s="200"/>
      <c r="EO126" s="200"/>
      <c r="EP126" s="200"/>
      <c r="EQ126" s="200"/>
      <c r="ER126" s="200"/>
      <c r="ES126" s="200"/>
      <c r="ET126" s="200"/>
      <c r="EU126" s="200"/>
      <c r="EV126" s="200"/>
      <c r="EW126" s="200"/>
      <c r="EX126" s="200"/>
      <c r="EY126" s="200"/>
      <c r="EZ126" s="200"/>
      <c r="FA126" s="198"/>
      <c r="FB126" s="198"/>
      <c r="FC126" s="198"/>
      <c r="FD126" s="198"/>
      <c r="FE126" s="198"/>
      <c r="FF126" s="198"/>
      <c r="FG126" s="198"/>
      <c r="FH126" s="198"/>
      <c r="FI126" s="198"/>
      <c r="FJ126" s="198"/>
      <c r="FK126" s="198"/>
      <c r="FL126" s="198"/>
      <c r="FM126" s="198"/>
      <c r="FN126" s="198"/>
      <c r="FO126" s="198"/>
      <c r="FP126" s="198"/>
      <c r="FQ126" s="198"/>
      <c r="FR126" s="198"/>
      <c r="FS126" s="198"/>
      <c r="FT126" s="198"/>
      <c r="FU126" s="198"/>
    </row>
    <row r="127" spans="1:177" x14ac:dyDescent="0.25">
      <c r="A127" s="198"/>
      <c r="B127" s="198"/>
      <c r="C127" s="226"/>
      <c r="D127" s="224" t="str">
        <f>Durasi!B38</f>
        <v>Tangga</v>
      </c>
      <c r="E127" s="229">
        <f>Durasi!P38</f>
        <v>1</v>
      </c>
      <c r="F127" s="230" t="str">
        <f>Durasi!Q38</f>
        <v>hari</v>
      </c>
      <c r="G127" s="235">
        <f>RAB!F39</f>
        <v>7199166.3588875011</v>
      </c>
      <c r="H127" s="234">
        <f>G127/$G$400*100</f>
        <v>4.1609702697855813E-2</v>
      </c>
      <c r="I127" s="231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"/>
      <c r="Y127" s="219"/>
      <c r="Z127" s="220">
        <f>H127/$E$127*1</f>
        <v>4.1609702697855813E-2</v>
      </c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84"/>
      <c r="BH127" s="302"/>
      <c r="BI127" s="216"/>
      <c r="BJ127" s="216"/>
      <c r="BK127" s="216"/>
      <c r="BL127" s="216"/>
      <c r="BM127" s="216"/>
      <c r="BN127" s="216"/>
      <c r="BO127" s="216"/>
      <c r="BP127" s="216"/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I127" s="200"/>
      <c r="CJ127" s="200"/>
      <c r="CK127" s="200"/>
      <c r="CL127" s="200"/>
      <c r="CM127" s="200"/>
      <c r="CN127" s="200"/>
      <c r="CO127" s="200"/>
      <c r="CP127" s="200"/>
      <c r="CQ127" s="200"/>
      <c r="CR127" s="200"/>
      <c r="CS127" s="200"/>
      <c r="CT127" s="200"/>
      <c r="CU127" s="200"/>
      <c r="CV127" s="200"/>
      <c r="CW127" s="200"/>
      <c r="CX127" s="200"/>
      <c r="CY127" s="200"/>
      <c r="CZ127" s="200"/>
      <c r="DA127" s="200"/>
      <c r="DB127" s="200"/>
      <c r="DC127" s="200"/>
      <c r="DD127" s="200"/>
      <c r="DE127" s="200"/>
      <c r="DF127" s="200"/>
      <c r="DG127" s="200"/>
      <c r="DH127" s="200"/>
      <c r="DI127" s="200"/>
      <c r="DJ127" s="200"/>
      <c r="DK127" s="200"/>
      <c r="DL127" s="200"/>
      <c r="DM127" s="200"/>
      <c r="DN127" s="200"/>
      <c r="DO127" s="200"/>
      <c r="DP127" s="200"/>
      <c r="DQ127" s="200"/>
      <c r="DR127" s="200"/>
      <c r="DS127" s="200"/>
      <c r="DT127" s="200"/>
      <c r="DU127" s="200"/>
      <c r="DV127" s="200"/>
      <c r="DW127" s="200"/>
      <c r="DX127" s="200"/>
      <c r="DY127" s="200"/>
      <c r="DZ127" s="200"/>
      <c r="EA127" s="200"/>
      <c r="EB127" s="200"/>
      <c r="EC127" s="200"/>
      <c r="ED127" s="200"/>
      <c r="EE127" s="200"/>
      <c r="EF127" s="200"/>
      <c r="EG127" s="200"/>
      <c r="EH127" s="200"/>
      <c r="EI127" s="200"/>
      <c r="EJ127" s="200"/>
      <c r="EK127" s="200"/>
      <c r="EL127" s="200"/>
      <c r="EM127" s="200"/>
      <c r="EN127" s="200"/>
      <c r="EO127" s="200"/>
      <c r="EP127" s="200"/>
      <c r="EQ127" s="200"/>
      <c r="ER127" s="200"/>
      <c r="ES127" s="200"/>
      <c r="ET127" s="200"/>
      <c r="EU127" s="200"/>
      <c r="EV127" s="200"/>
      <c r="EW127" s="200"/>
      <c r="EX127" s="200"/>
      <c r="EY127" s="200"/>
      <c r="EZ127" s="200"/>
      <c r="FA127" s="198"/>
      <c r="FB127" s="198"/>
      <c r="FC127" s="198"/>
      <c r="FD127" s="198"/>
      <c r="FE127" s="198"/>
      <c r="FF127" s="198"/>
      <c r="FG127" s="198"/>
      <c r="FH127" s="198"/>
      <c r="FI127" s="198"/>
      <c r="FJ127" s="198"/>
      <c r="FK127" s="198"/>
      <c r="FL127" s="198"/>
      <c r="FM127" s="198"/>
      <c r="FN127" s="198"/>
      <c r="FO127" s="198"/>
      <c r="FP127" s="198"/>
      <c r="FQ127" s="198"/>
      <c r="FR127" s="198"/>
      <c r="FS127" s="198"/>
      <c r="FT127" s="198"/>
      <c r="FU127" s="198"/>
    </row>
    <row r="128" spans="1:177" x14ac:dyDescent="0.25">
      <c r="A128" s="198"/>
      <c r="B128" s="198"/>
      <c r="C128" s="226"/>
      <c r="D128" s="224" t="str">
        <f>Durasi!B39</f>
        <v>LANTAI 4</v>
      </c>
      <c r="E128" s="229"/>
      <c r="F128" s="230"/>
      <c r="G128" s="235"/>
      <c r="H128" s="234"/>
      <c r="I128" s="231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84"/>
      <c r="BH128" s="302"/>
      <c r="BI128" s="216"/>
      <c r="BJ128" s="216"/>
      <c r="BK128" s="216"/>
      <c r="BL128" s="216"/>
      <c r="BM128" s="216"/>
      <c r="BN128" s="216"/>
      <c r="BO128" s="216"/>
      <c r="BP128" s="216"/>
      <c r="BQ128" s="200"/>
      <c r="BR128" s="200"/>
      <c r="BS128" s="200"/>
      <c r="BT128" s="200"/>
      <c r="BU128" s="200"/>
      <c r="BV128" s="200"/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I128" s="200"/>
      <c r="CJ128" s="200"/>
      <c r="CK128" s="200"/>
      <c r="CL128" s="200"/>
      <c r="CM128" s="200"/>
      <c r="CN128" s="200"/>
      <c r="CO128" s="200"/>
      <c r="CP128" s="200"/>
      <c r="CQ128" s="200"/>
      <c r="CR128" s="200"/>
      <c r="CS128" s="200"/>
      <c r="CT128" s="200"/>
      <c r="CU128" s="200"/>
      <c r="CV128" s="200"/>
      <c r="CW128" s="200"/>
      <c r="CX128" s="200"/>
      <c r="CY128" s="200"/>
      <c r="CZ128" s="200"/>
      <c r="DA128" s="200"/>
      <c r="DB128" s="200"/>
      <c r="DC128" s="200"/>
      <c r="DD128" s="200"/>
      <c r="DE128" s="200"/>
      <c r="DF128" s="200"/>
      <c r="DG128" s="200"/>
      <c r="DH128" s="200"/>
      <c r="DI128" s="200"/>
      <c r="DJ128" s="200"/>
      <c r="DK128" s="200"/>
      <c r="DL128" s="200"/>
      <c r="DM128" s="200"/>
      <c r="DN128" s="200"/>
      <c r="DO128" s="200"/>
      <c r="DP128" s="200"/>
      <c r="DQ128" s="200"/>
      <c r="DR128" s="200"/>
      <c r="DS128" s="200"/>
      <c r="DT128" s="200"/>
      <c r="DU128" s="200"/>
      <c r="DV128" s="200"/>
      <c r="DW128" s="200"/>
      <c r="DX128" s="200"/>
      <c r="DY128" s="200"/>
      <c r="DZ128" s="200"/>
      <c r="EA128" s="200"/>
      <c r="EB128" s="200"/>
      <c r="EC128" s="200"/>
      <c r="ED128" s="200"/>
      <c r="EE128" s="200"/>
      <c r="EF128" s="200"/>
      <c r="EG128" s="200"/>
      <c r="EH128" s="200"/>
      <c r="EI128" s="200"/>
      <c r="EJ128" s="200"/>
      <c r="EK128" s="200"/>
      <c r="EL128" s="200"/>
      <c r="EM128" s="200"/>
      <c r="EN128" s="200"/>
      <c r="EO128" s="200"/>
      <c r="EP128" s="200"/>
      <c r="EQ128" s="200"/>
      <c r="ER128" s="200"/>
      <c r="ES128" s="200"/>
      <c r="ET128" s="200"/>
      <c r="EU128" s="200"/>
      <c r="EV128" s="200"/>
      <c r="EW128" s="200"/>
      <c r="EX128" s="200"/>
      <c r="EY128" s="200"/>
      <c r="EZ128" s="200"/>
      <c r="FA128" s="198"/>
      <c r="FB128" s="198"/>
      <c r="FC128" s="198"/>
      <c r="FD128" s="198"/>
      <c r="FE128" s="198"/>
      <c r="FF128" s="198"/>
      <c r="FG128" s="198"/>
      <c r="FH128" s="198"/>
      <c r="FI128" s="198"/>
      <c r="FJ128" s="198"/>
      <c r="FK128" s="198"/>
      <c r="FL128" s="198"/>
      <c r="FM128" s="198"/>
      <c r="FN128" s="198"/>
      <c r="FO128" s="198"/>
      <c r="FP128" s="198"/>
      <c r="FQ128" s="198"/>
      <c r="FR128" s="198"/>
      <c r="FS128" s="198"/>
      <c r="FT128" s="198"/>
      <c r="FU128" s="198"/>
    </row>
    <row r="129" spans="1:180" x14ac:dyDescent="0.25">
      <c r="A129" s="198"/>
      <c r="B129" s="198"/>
      <c r="C129" s="226"/>
      <c r="D129" s="224" t="str">
        <f>Durasi!B40</f>
        <v>Kolom</v>
      </c>
      <c r="E129" s="229">
        <f>Durasi!P40</f>
        <v>3</v>
      </c>
      <c r="F129" s="230" t="str">
        <f>Durasi!Q40</f>
        <v>hari</v>
      </c>
      <c r="G129" s="235">
        <f>RAB!F41</f>
        <v>29355976.852540806</v>
      </c>
      <c r="H129" s="234">
        <f>G129/$G$400*100</f>
        <v>0.16967151588758664</v>
      </c>
      <c r="I129" s="231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"/>
      <c r="AB129" s="220">
        <f>H129/$E$129*2</f>
        <v>0.11311434392505776</v>
      </c>
      <c r="AC129" s="220">
        <f>H129/$E$129*1</f>
        <v>5.6557171962528879E-2</v>
      </c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84"/>
      <c r="BH129" s="302"/>
      <c r="BI129" s="216"/>
      <c r="BJ129" s="216"/>
      <c r="BK129" s="216"/>
      <c r="BL129" s="216"/>
      <c r="BM129" s="216"/>
      <c r="BN129" s="216"/>
      <c r="BO129" s="216"/>
      <c r="BP129" s="216"/>
      <c r="BQ129" s="200"/>
      <c r="BR129" s="200"/>
      <c r="BS129" s="200"/>
      <c r="BT129" s="200"/>
      <c r="BU129" s="200"/>
      <c r="BV129" s="200"/>
      <c r="BW129" s="200"/>
      <c r="BX129" s="200"/>
      <c r="BY129" s="200"/>
      <c r="BZ129" s="200"/>
      <c r="CA129" s="200"/>
      <c r="CB129" s="200"/>
      <c r="CC129" s="200"/>
      <c r="CD129" s="200"/>
      <c r="CE129" s="200"/>
      <c r="CF129" s="200"/>
      <c r="CG129" s="200"/>
      <c r="CH129" s="200"/>
      <c r="CI129" s="200"/>
      <c r="CJ129" s="200"/>
      <c r="CL129" s="200"/>
      <c r="CM129" s="200"/>
      <c r="CN129" s="200"/>
      <c r="CO129" s="200"/>
      <c r="CP129" s="200"/>
      <c r="CQ129" s="200"/>
      <c r="CR129" s="200"/>
      <c r="CS129" s="200"/>
      <c r="CT129" s="200"/>
      <c r="CU129" s="200"/>
      <c r="CV129" s="200"/>
      <c r="CW129" s="200"/>
      <c r="CX129" s="200"/>
      <c r="CY129" s="200"/>
      <c r="CZ129" s="200"/>
      <c r="DA129" s="200"/>
      <c r="DB129" s="200"/>
      <c r="DC129" s="200"/>
      <c r="DD129" s="200"/>
      <c r="DE129" s="200"/>
      <c r="DF129" s="200"/>
      <c r="DG129" s="200"/>
      <c r="DH129" s="200"/>
      <c r="DI129" s="200"/>
      <c r="DJ129" s="200"/>
      <c r="DK129" s="200"/>
      <c r="DL129" s="200"/>
      <c r="DM129" s="200"/>
      <c r="DN129" s="200"/>
      <c r="DO129" s="200"/>
      <c r="DP129" s="200"/>
      <c r="DQ129" s="200"/>
      <c r="DR129" s="200"/>
      <c r="DS129" s="200"/>
      <c r="DT129" s="200"/>
      <c r="DU129" s="200"/>
      <c r="DV129" s="200"/>
      <c r="DW129" s="200"/>
      <c r="DX129" s="200"/>
      <c r="DY129" s="200"/>
      <c r="DZ129" s="200"/>
      <c r="EA129" s="200"/>
      <c r="EB129" s="200"/>
      <c r="EC129" s="200"/>
      <c r="ED129" s="200"/>
      <c r="EE129" s="200"/>
      <c r="EF129" s="200"/>
      <c r="EG129" s="200"/>
      <c r="EH129" s="200"/>
      <c r="EI129" s="200"/>
      <c r="EJ129" s="200"/>
      <c r="EK129" s="200"/>
      <c r="EL129" s="200"/>
      <c r="EM129" s="200"/>
      <c r="EN129" s="200"/>
      <c r="EO129" s="200"/>
      <c r="EP129" s="200"/>
      <c r="EQ129" s="200"/>
      <c r="ER129" s="200"/>
      <c r="ES129" s="200"/>
      <c r="ET129" s="200"/>
      <c r="EU129" s="200"/>
      <c r="EV129" s="200"/>
      <c r="EW129" s="200"/>
      <c r="EX129" s="200"/>
      <c r="EY129" s="200"/>
      <c r="EZ129" s="200"/>
      <c r="FA129" s="200"/>
      <c r="FB129" s="200"/>
      <c r="FC129" s="200"/>
      <c r="FD129" s="198"/>
      <c r="FE129" s="198"/>
      <c r="FF129" s="198"/>
      <c r="FG129" s="198"/>
      <c r="FH129" s="198"/>
      <c r="FI129" s="198"/>
      <c r="FJ129" s="198"/>
      <c r="FK129" s="198"/>
      <c r="FL129" s="198"/>
      <c r="FM129" s="198"/>
      <c r="FN129" s="198"/>
      <c r="FO129" s="198"/>
      <c r="FP129" s="198"/>
      <c r="FQ129" s="198"/>
      <c r="FR129" s="198"/>
      <c r="FS129" s="198"/>
      <c r="FT129" s="198"/>
      <c r="FU129" s="198"/>
      <c r="FV129" s="198"/>
      <c r="FW129" s="198"/>
      <c r="FX129" s="198"/>
    </row>
    <row r="130" spans="1:180" x14ac:dyDescent="0.25">
      <c r="A130" s="198"/>
      <c r="B130" s="198"/>
      <c r="C130" s="226"/>
      <c r="D130" s="224" t="str">
        <f>Durasi!B41</f>
        <v>Balok</v>
      </c>
      <c r="E130" s="229">
        <f>Durasi!P41</f>
        <v>7</v>
      </c>
      <c r="F130" s="230" t="str">
        <f>Durasi!Q41</f>
        <v>hari</v>
      </c>
      <c r="G130" s="235">
        <f>RAB!F42</f>
        <v>174613413.74340004</v>
      </c>
      <c r="H130" s="234">
        <f>G130/$G$400*100</f>
        <v>1.0092296622581911</v>
      </c>
      <c r="I130" s="231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"/>
      <c r="AB130" s="219"/>
      <c r="AC130" s="220">
        <f>H130/$E$130*2</f>
        <v>0.2883513320737689</v>
      </c>
      <c r="AD130" s="220">
        <f>H130/$E$130*5</f>
        <v>0.72087833018442227</v>
      </c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84"/>
      <c r="BH130" s="302"/>
      <c r="BI130" s="216"/>
      <c r="BJ130" s="216"/>
      <c r="BK130" s="216"/>
      <c r="BL130" s="216"/>
      <c r="BM130" s="216"/>
      <c r="BN130" s="216"/>
      <c r="BO130" s="216"/>
      <c r="BP130" s="216"/>
      <c r="BQ130" s="200"/>
      <c r="BR130" s="200"/>
      <c r="BS130" s="200"/>
      <c r="BT130" s="200"/>
      <c r="BU130" s="200"/>
      <c r="BV130" s="200"/>
      <c r="BW130" s="200"/>
      <c r="BX130" s="200"/>
      <c r="BY130" s="200"/>
      <c r="BZ130" s="200"/>
      <c r="CA130" s="200"/>
      <c r="CB130" s="200"/>
      <c r="CC130" s="200"/>
      <c r="CD130" s="200"/>
      <c r="CE130" s="200"/>
      <c r="CF130" s="200"/>
      <c r="CG130" s="200"/>
      <c r="CH130" s="200"/>
      <c r="CI130" s="200"/>
      <c r="CJ130" s="200"/>
      <c r="CL130" s="200"/>
      <c r="CM130" s="200"/>
      <c r="CN130" s="200"/>
      <c r="CO130" s="200"/>
      <c r="CP130" s="200"/>
      <c r="CQ130" s="200"/>
      <c r="CR130" s="200"/>
      <c r="CS130" s="200"/>
      <c r="CT130" s="200"/>
      <c r="CU130" s="200"/>
      <c r="CV130" s="200"/>
      <c r="CW130" s="200"/>
      <c r="CX130" s="200"/>
      <c r="CY130" s="200"/>
      <c r="CZ130" s="200"/>
      <c r="DA130" s="200"/>
      <c r="DB130" s="200"/>
      <c r="DC130" s="200"/>
      <c r="DD130" s="200"/>
      <c r="DE130" s="200"/>
      <c r="DF130" s="200"/>
      <c r="DG130" s="200"/>
      <c r="DH130" s="200"/>
      <c r="DI130" s="200"/>
      <c r="DJ130" s="200"/>
      <c r="DK130" s="200"/>
      <c r="DL130" s="200"/>
      <c r="DM130" s="200"/>
      <c r="DN130" s="200"/>
      <c r="DO130" s="200"/>
      <c r="DP130" s="200"/>
      <c r="DQ130" s="200"/>
      <c r="DR130" s="200"/>
      <c r="DS130" s="200"/>
      <c r="DT130" s="200"/>
      <c r="DU130" s="200"/>
      <c r="DV130" s="200"/>
      <c r="DW130" s="200"/>
      <c r="DX130" s="200"/>
      <c r="DY130" s="200"/>
      <c r="DZ130" s="200"/>
      <c r="EA130" s="200"/>
      <c r="EB130" s="200"/>
      <c r="EC130" s="200"/>
      <c r="ED130" s="200"/>
      <c r="EE130" s="200"/>
      <c r="EF130" s="200"/>
      <c r="EG130" s="200"/>
      <c r="EH130" s="200"/>
      <c r="EI130" s="200"/>
      <c r="EJ130" s="200"/>
      <c r="EK130" s="200"/>
      <c r="EL130" s="200"/>
      <c r="EM130" s="200"/>
      <c r="EN130" s="200"/>
      <c r="EO130" s="200"/>
      <c r="EP130" s="200"/>
      <c r="EQ130" s="200"/>
      <c r="ER130" s="200"/>
      <c r="ES130" s="200"/>
      <c r="ET130" s="200"/>
      <c r="EU130" s="200"/>
      <c r="EV130" s="200"/>
      <c r="EW130" s="200"/>
      <c r="EX130" s="200"/>
      <c r="EY130" s="200"/>
      <c r="EZ130" s="200"/>
      <c r="FA130" s="200"/>
      <c r="FB130" s="200"/>
      <c r="FC130" s="200"/>
      <c r="FD130" s="198"/>
      <c r="FE130" s="198"/>
      <c r="FF130" s="198"/>
      <c r="FG130" s="198"/>
      <c r="FH130" s="198"/>
      <c r="FI130" s="198"/>
      <c r="FJ130" s="198"/>
      <c r="FK130" s="198"/>
      <c r="FL130" s="198"/>
      <c r="FM130" s="198"/>
      <c r="FN130" s="198"/>
      <c r="FO130" s="198"/>
      <c r="FP130" s="198"/>
      <c r="FQ130" s="198"/>
      <c r="FR130" s="198"/>
      <c r="FS130" s="198"/>
      <c r="FT130" s="198"/>
      <c r="FU130" s="198"/>
      <c r="FV130" s="198"/>
      <c r="FW130" s="198"/>
      <c r="FX130" s="198"/>
    </row>
    <row r="131" spans="1:180" x14ac:dyDescent="0.25">
      <c r="A131" s="198"/>
      <c r="B131" s="198"/>
      <c r="C131" s="226"/>
      <c r="D131" s="224" t="str">
        <f>Durasi!B42</f>
        <v>Pelat lantai</v>
      </c>
      <c r="E131" s="229">
        <f>Durasi!P42</f>
        <v>5</v>
      </c>
      <c r="F131" s="230" t="str">
        <f>Durasi!Q42</f>
        <v>hari</v>
      </c>
      <c r="G131" s="235">
        <f>RAB!F43</f>
        <v>2007469.4032800002</v>
      </c>
      <c r="H131" s="234">
        <f>G131/$G$400*100</f>
        <v>1.1602760775544972E-2</v>
      </c>
      <c r="I131" s="231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"/>
      <c r="AB131" s="219"/>
      <c r="AC131" s="220">
        <f>H131/$E$131*2</f>
        <v>4.6411043102179885E-3</v>
      </c>
      <c r="AD131" s="220">
        <f>H131/$E$131*3</f>
        <v>6.9616564653269828E-3</v>
      </c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84"/>
      <c r="BH131" s="302"/>
      <c r="BI131" s="216"/>
      <c r="BJ131" s="216"/>
      <c r="BK131" s="216"/>
      <c r="BL131" s="216"/>
      <c r="BM131" s="216"/>
      <c r="BN131" s="216"/>
      <c r="BO131" s="216"/>
      <c r="BP131" s="216"/>
      <c r="BQ131" s="200"/>
      <c r="BR131" s="200"/>
      <c r="BS131" s="200"/>
      <c r="BT131" s="200"/>
      <c r="BU131" s="200"/>
      <c r="BV131" s="200"/>
      <c r="BW131" s="200"/>
      <c r="BX131" s="200"/>
      <c r="BY131" s="200"/>
      <c r="BZ131" s="200"/>
      <c r="CA131" s="200"/>
      <c r="CB131" s="200"/>
      <c r="CC131" s="200"/>
      <c r="CD131" s="200"/>
      <c r="CE131" s="200"/>
      <c r="CF131" s="200"/>
      <c r="CG131" s="200"/>
      <c r="CH131" s="200"/>
      <c r="CI131" s="200"/>
      <c r="CJ131" s="200"/>
      <c r="CL131" s="200"/>
      <c r="CM131" s="200"/>
      <c r="CN131" s="200"/>
      <c r="CO131" s="200"/>
      <c r="CP131" s="200"/>
      <c r="CQ131" s="200"/>
      <c r="CR131" s="200"/>
      <c r="CS131" s="200"/>
      <c r="CT131" s="200"/>
      <c r="CU131" s="200"/>
      <c r="CV131" s="200"/>
      <c r="CW131" s="200"/>
      <c r="CX131" s="200"/>
      <c r="CY131" s="200"/>
      <c r="CZ131" s="200"/>
      <c r="DA131" s="200"/>
      <c r="DB131" s="200"/>
      <c r="DC131" s="200"/>
      <c r="DD131" s="200"/>
      <c r="DE131" s="200"/>
      <c r="DF131" s="200"/>
      <c r="DG131" s="200"/>
      <c r="DH131" s="200"/>
      <c r="DI131" s="200"/>
      <c r="DJ131" s="200"/>
      <c r="DK131" s="200"/>
      <c r="DL131" s="200"/>
      <c r="DM131" s="200"/>
      <c r="DN131" s="200"/>
      <c r="DO131" s="200"/>
      <c r="DP131" s="200"/>
      <c r="DQ131" s="200"/>
      <c r="DR131" s="200"/>
      <c r="DS131" s="200"/>
      <c r="DT131" s="200"/>
      <c r="DU131" s="200"/>
      <c r="DV131" s="200"/>
      <c r="DW131" s="200"/>
      <c r="DX131" s="200"/>
      <c r="DY131" s="200"/>
      <c r="DZ131" s="200"/>
      <c r="EA131" s="200"/>
      <c r="EB131" s="200"/>
      <c r="EC131" s="200"/>
      <c r="ED131" s="200"/>
      <c r="EE131" s="200"/>
      <c r="EF131" s="200"/>
      <c r="EG131" s="200"/>
      <c r="EH131" s="200"/>
      <c r="EI131" s="200"/>
      <c r="EJ131" s="200"/>
      <c r="EK131" s="200"/>
      <c r="EL131" s="200"/>
      <c r="EM131" s="200"/>
      <c r="EN131" s="200"/>
      <c r="EO131" s="200"/>
      <c r="EP131" s="200"/>
      <c r="EQ131" s="200"/>
      <c r="ER131" s="200"/>
      <c r="ES131" s="200"/>
      <c r="ET131" s="200"/>
      <c r="EU131" s="200"/>
      <c r="EV131" s="200"/>
      <c r="EW131" s="200"/>
      <c r="EX131" s="200"/>
      <c r="EY131" s="200"/>
      <c r="EZ131" s="200"/>
      <c r="FA131" s="200"/>
      <c r="FB131" s="200"/>
      <c r="FC131" s="200"/>
      <c r="FD131" s="198"/>
      <c r="FE131" s="198"/>
      <c r="FF131" s="198"/>
      <c r="FG131" s="198"/>
      <c r="FH131" s="198"/>
      <c r="FI131" s="198"/>
      <c r="FJ131" s="198"/>
      <c r="FK131" s="198"/>
      <c r="FL131" s="198"/>
      <c r="FM131" s="198"/>
      <c r="FN131" s="198"/>
      <c r="FO131" s="198"/>
      <c r="FP131" s="198"/>
      <c r="FQ131" s="198"/>
      <c r="FR131" s="198"/>
      <c r="FS131" s="198"/>
      <c r="FT131" s="198"/>
      <c r="FU131" s="198"/>
      <c r="FV131" s="198"/>
      <c r="FW131" s="198"/>
      <c r="FX131" s="198"/>
    </row>
    <row r="132" spans="1:180" x14ac:dyDescent="0.25">
      <c r="A132" s="198"/>
      <c r="B132" s="198"/>
      <c r="C132" s="226"/>
      <c r="D132" s="224" t="str">
        <f>Durasi!B43</f>
        <v>Tangga</v>
      </c>
      <c r="E132" s="229">
        <f>Durasi!P43</f>
        <v>1</v>
      </c>
      <c r="F132" s="230" t="str">
        <f>Durasi!Q43</f>
        <v>hari</v>
      </c>
      <c r="G132" s="235">
        <f>RAB!F44</f>
        <v>7199166.3588875011</v>
      </c>
      <c r="H132" s="234">
        <f>G132/$G$400*100</f>
        <v>4.1609702697855813E-2</v>
      </c>
      <c r="I132" s="231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"/>
      <c r="AB132" s="219"/>
      <c r="AC132" s="220">
        <f>H132/$E$132*1</f>
        <v>4.1609702697855813E-2</v>
      </c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84"/>
      <c r="BH132" s="302"/>
      <c r="BI132" s="216"/>
      <c r="BJ132" s="216"/>
      <c r="BK132" s="216"/>
      <c r="BL132" s="216"/>
      <c r="BM132" s="216"/>
      <c r="BN132" s="216"/>
      <c r="BO132" s="216"/>
      <c r="BP132" s="216"/>
      <c r="BQ132" s="200"/>
      <c r="BR132" s="200"/>
      <c r="BS132" s="200"/>
      <c r="BT132" s="200"/>
      <c r="BU132" s="200"/>
      <c r="BV132" s="200"/>
      <c r="BW132" s="200"/>
      <c r="BX132" s="200"/>
      <c r="BY132" s="200"/>
      <c r="BZ132" s="200"/>
      <c r="CA132" s="200"/>
      <c r="CB132" s="200"/>
      <c r="CC132" s="200"/>
      <c r="CD132" s="200"/>
      <c r="CE132" s="200"/>
      <c r="CF132" s="200"/>
      <c r="CG132" s="200"/>
      <c r="CH132" s="200"/>
      <c r="CI132" s="200"/>
      <c r="CJ132" s="200"/>
      <c r="CL132" s="200"/>
      <c r="CM132" s="200"/>
      <c r="CN132" s="200"/>
      <c r="CO132" s="200"/>
      <c r="CP132" s="200"/>
      <c r="CQ132" s="200"/>
      <c r="CR132" s="200"/>
      <c r="CS132" s="200"/>
      <c r="CT132" s="200"/>
      <c r="CU132" s="200"/>
      <c r="CV132" s="200"/>
      <c r="CW132" s="200"/>
      <c r="CX132" s="200"/>
      <c r="CY132" s="200"/>
      <c r="CZ132" s="200"/>
      <c r="DA132" s="200"/>
      <c r="DB132" s="200"/>
      <c r="DC132" s="200"/>
      <c r="DD132" s="200"/>
      <c r="DE132" s="200"/>
      <c r="DF132" s="200"/>
      <c r="DG132" s="200"/>
      <c r="DH132" s="200"/>
      <c r="DI132" s="200"/>
      <c r="DJ132" s="200"/>
      <c r="DK132" s="200"/>
      <c r="DL132" s="200"/>
      <c r="DM132" s="200"/>
      <c r="DN132" s="200"/>
      <c r="DO132" s="200"/>
      <c r="DP132" s="200"/>
      <c r="DQ132" s="200"/>
      <c r="DR132" s="200"/>
      <c r="DS132" s="200"/>
      <c r="DT132" s="200"/>
      <c r="DU132" s="200"/>
      <c r="DV132" s="200"/>
      <c r="DW132" s="200"/>
      <c r="DX132" s="200"/>
      <c r="DY132" s="200"/>
      <c r="DZ132" s="200"/>
      <c r="EA132" s="200"/>
      <c r="EB132" s="200"/>
      <c r="EC132" s="200"/>
      <c r="ED132" s="200"/>
      <c r="EE132" s="200"/>
      <c r="EF132" s="200"/>
      <c r="EG132" s="200"/>
      <c r="EH132" s="200"/>
      <c r="EI132" s="200"/>
      <c r="EJ132" s="200"/>
      <c r="EK132" s="200"/>
      <c r="EL132" s="200"/>
      <c r="EM132" s="200"/>
      <c r="EN132" s="200"/>
      <c r="EO132" s="200"/>
      <c r="EP132" s="200"/>
      <c r="EQ132" s="200"/>
      <c r="ER132" s="200"/>
      <c r="ES132" s="200"/>
      <c r="ET132" s="200"/>
      <c r="EU132" s="200"/>
      <c r="EV132" s="200"/>
      <c r="EW132" s="200"/>
      <c r="EX132" s="200"/>
      <c r="EY132" s="200"/>
      <c r="EZ132" s="200"/>
      <c r="FA132" s="200"/>
      <c r="FB132" s="200"/>
      <c r="FC132" s="200"/>
      <c r="FD132" s="198"/>
      <c r="FE132" s="198"/>
      <c r="FF132" s="198"/>
      <c r="FG132" s="198"/>
      <c r="FH132" s="198"/>
      <c r="FI132" s="198"/>
      <c r="FJ132" s="198"/>
      <c r="FK132" s="198"/>
      <c r="FL132" s="198"/>
      <c r="FM132" s="198"/>
      <c r="FN132" s="198"/>
      <c r="FO132" s="198"/>
      <c r="FP132" s="198"/>
      <c r="FQ132" s="198"/>
      <c r="FR132" s="198"/>
      <c r="FS132" s="198"/>
      <c r="FT132" s="198"/>
      <c r="FU132" s="198"/>
      <c r="FV132" s="198"/>
      <c r="FW132" s="198"/>
      <c r="FX132" s="198"/>
    </row>
    <row r="133" spans="1:180" x14ac:dyDescent="0.25">
      <c r="A133" s="198"/>
      <c r="B133" s="198"/>
      <c r="C133" s="226"/>
      <c r="D133" s="224" t="str">
        <f>Durasi!B44</f>
        <v>LANTAI 5</v>
      </c>
      <c r="E133" s="229"/>
      <c r="F133" s="230"/>
      <c r="G133" s="235"/>
      <c r="H133" s="234"/>
      <c r="I133" s="231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84"/>
      <c r="BH133" s="302"/>
      <c r="BI133" s="216"/>
      <c r="BJ133" s="216"/>
      <c r="BK133" s="216"/>
      <c r="BL133" s="216"/>
      <c r="BM133" s="216"/>
      <c r="BN133" s="216"/>
      <c r="BO133" s="216"/>
      <c r="BP133" s="216"/>
      <c r="BQ133" s="200"/>
      <c r="BR133" s="200"/>
      <c r="BS133" s="200"/>
      <c r="BT133" s="200"/>
      <c r="BU133" s="200"/>
      <c r="BV133" s="200"/>
      <c r="BW133" s="200"/>
      <c r="BX133" s="200"/>
      <c r="BY133" s="200"/>
      <c r="BZ133" s="200"/>
      <c r="CA133" s="200"/>
      <c r="CB133" s="200"/>
      <c r="CC133" s="200"/>
      <c r="CD133" s="200"/>
      <c r="CE133" s="200"/>
      <c r="CF133" s="200"/>
      <c r="CG133" s="200"/>
      <c r="CH133" s="200"/>
      <c r="CI133" s="200"/>
      <c r="CJ133" s="200"/>
      <c r="CL133" s="200"/>
      <c r="CM133" s="200"/>
      <c r="CN133" s="200"/>
      <c r="CO133" s="200"/>
      <c r="CP133" s="200"/>
      <c r="CQ133" s="200"/>
      <c r="CR133" s="200"/>
      <c r="CS133" s="200"/>
      <c r="CT133" s="200"/>
      <c r="CU133" s="200"/>
      <c r="CV133" s="200"/>
      <c r="CW133" s="200"/>
      <c r="CX133" s="200"/>
      <c r="CY133" s="200"/>
      <c r="CZ133" s="200"/>
      <c r="DA133" s="200"/>
      <c r="DB133" s="200"/>
      <c r="DC133" s="200"/>
      <c r="DD133" s="200"/>
      <c r="DE133" s="200"/>
      <c r="DF133" s="200"/>
      <c r="DG133" s="200"/>
      <c r="DH133" s="200"/>
      <c r="DI133" s="200"/>
      <c r="DJ133" s="200"/>
      <c r="DK133" s="200"/>
      <c r="DL133" s="200"/>
      <c r="DM133" s="200"/>
      <c r="DN133" s="200"/>
      <c r="DO133" s="200"/>
      <c r="DP133" s="200"/>
      <c r="DQ133" s="200"/>
      <c r="DR133" s="200"/>
      <c r="DS133" s="200"/>
      <c r="DT133" s="200"/>
      <c r="DU133" s="200"/>
      <c r="DV133" s="200"/>
      <c r="DW133" s="200"/>
      <c r="DX133" s="200"/>
      <c r="DY133" s="200"/>
      <c r="DZ133" s="200"/>
      <c r="EA133" s="200"/>
      <c r="EB133" s="200"/>
      <c r="EC133" s="200"/>
      <c r="ED133" s="200"/>
      <c r="EE133" s="200"/>
      <c r="EF133" s="200"/>
      <c r="EG133" s="200"/>
      <c r="EH133" s="200"/>
      <c r="EI133" s="200"/>
      <c r="EJ133" s="200"/>
      <c r="EK133" s="200"/>
      <c r="EL133" s="200"/>
      <c r="EM133" s="200"/>
      <c r="EN133" s="200"/>
      <c r="EO133" s="200"/>
      <c r="EP133" s="200"/>
      <c r="EQ133" s="200"/>
      <c r="ER133" s="200"/>
      <c r="ES133" s="200"/>
      <c r="ET133" s="200"/>
      <c r="EU133" s="200"/>
      <c r="EV133" s="200"/>
      <c r="EW133" s="200"/>
      <c r="EX133" s="200"/>
      <c r="EY133" s="200"/>
      <c r="EZ133" s="200"/>
      <c r="FA133" s="200"/>
      <c r="FB133" s="200"/>
      <c r="FC133" s="200"/>
      <c r="FD133" s="198"/>
      <c r="FE133" s="198"/>
      <c r="FF133" s="198"/>
      <c r="FG133" s="198"/>
      <c r="FH133" s="198"/>
      <c r="FI133" s="198"/>
      <c r="FJ133" s="198"/>
      <c r="FK133" s="198"/>
      <c r="FL133" s="198"/>
      <c r="FM133" s="198"/>
      <c r="FN133" s="198"/>
      <c r="FO133" s="198"/>
      <c r="FP133" s="198"/>
      <c r="FQ133" s="198"/>
      <c r="FR133" s="198"/>
      <c r="FS133" s="198"/>
      <c r="FT133" s="198"/>
      <c r="FU133" s="198"/>
      <c r="FV133" s="198"/>
      <c r="FW133" s="198"/>
      <c r="FX133" s="198"/>
    </row>
    <row r="134" spans="1:180" x14ac:dyDescent="0.25">
      <c r="A134" s="198"/>
      <c r="B134" s="198"/>
      <c r="C134" s="226"/>
      <c r="D134" s="224" t="str">
        <f>Durasi!B45</f>
        <v>Kolom</v>
      </c>
      <c r="E134" s="229">
        <f>Durasi!P45</f>
        <v>3</v>
      </c>
      <c r="F134" s="230" t="str">
        <f>Durasi!Q45</f>
        <v>hari</v>
      </c>
      <c r="G134" s="235">
        <f>RAB!F46</f>
        <v>29355976.852540806</v>
      </c>
      <c r="H134" s="234">
        <f>G134/$G$400*100</f>
        <v>0.16967151588758664</v>
      </c>
      <c r="I134" s="231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"/>
      <c r="AF134" s="220">
        <f>H134/$E$134*3</f>
        <v>0.16967151588758664</v>
      </c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84"/>
      <c r="BH134" s="302"/>
      <c r="BI134" s="216"/>
      <c r="BJ134" s="216"/>
      <c r="BK134" s="216"/>
      <c r="BL134" s="216"/>
      <c r="BM134" s="216"/>
      <c r="BN134" s="216"/>
      <c r="BO134" s="216"/>
      <c r="BP134" s="216"/>
      <c r="BQ134" s="200"/>
      <c r="BR134" s="200"/>
      <c r="BS134" s="200"/>
      <c r="BT134" s="200"/>
      <c r="BU134" s="200"/>
      <c r="BV134" s="200"/>
      <c r="BW134" s="200"/>
      <c r="BX134" s="200"/>
      <c r="BY134" s="200"/>
      <c r="BZ134" s="200"/>
      <c r="CA134" s="200"/>
      <c r="CB134" s="200"/>
      <c r="CC134" s="200"/>
      <c r="CD134" s="200"/>
      <c r="CE134" s="200"/>
      <c r="CF134" s="200"/>
      <c r="CG134" s="200"/>
      <c r="CH134" s="200"/>
      <c r="CI134" s="200"/>
      <c r="CJ134" s="200"/>
      <c r="CL134" s="200"/>
      <c r="CM134" s="200"/>
      <c r="CN134" s="200"/>
      <c r="CO134" s="200"/>
      <c r="CP134" s="200"/>
      <c r="CQ134" s="200"/>
      <c r="CR134" s="200"/>
      <c r="CS134" s="200"/>
      <c r="CT134" s="200"/>
      <c r="CU134" s="200"/>
      <c r="CV134" s="200"/>
      <c r="CW134" s="200"/>
      <c r="CX134" s="200"/>
      <c r="CY134" s="200"/>
      <c r="CZ134" s="200"/>
      <c r="DA134" s="200"/>
      <c r="DB134" s="200"/>
      <c r="DC134" s="200"/>
      <c r="DD134" s="200"/>
      <c r="DE134" s="200"/>
      <c r="DF134" s="200"/>
      <c r="DG134" s="200"/>
      <c r="DH134" s="200"/>
      <c r="DI134" s="200"/>
      <c r="DJ134" s="200"/>
      <c r="DK134" s="200"/>
      <c r="DL134" s="200"/>
      <c r="DM134" s="200"/>
      <c r="DN134" s="200"/>
      <c r="DO134" s="200"/>
      <c r="DP134" s="200"/>
      <c r="DQ134" s="200"/>
      <c r="DR134" s="200"/>
      <c r="DS134" s="200"/>
      <c r="DT134" s="200"/>
      <c r="DU134" s="200"/>
      <c r="DV134" s="200"/>
      <c r="DW134" s="200"/>
      <c r="DX134" s="200"/>
      <c r="DY134" s="200"/>
      <c r="DZ134" s="200"/>
      <c r="EA134" s="200"/>
      <c r="EB134" s="200"/>
      <c r="EC134" s="200"/>
      <c r="ED134" s="200"/>
      <c r="EE134" s="200"/>
      <c r="EF134" s="200"/>
      <c r="EG134" s="200"/>
      <c r="EH134" s="200"/>
      <c r="EI134" s="200"/>
      <c r="EJ134" s="200"/>
      <c r="EK134" s="200"/>
      <c r="EL134" s="200"/>
      <c r="EM134" s="200"/>
      <c r="EN134" s="200"/>
      <c r="EO134" s="200"/>
      <c r="EP134" s="200"/>
      <c r="EQ134" s="200"/>
      <c r="ER134" s="200"/>
      <c r="ES134" s="200"/>
      <c r="ET134" s="200"/>
      <c r="EU134" s="200"/>
      <c r="EV134" s="200"/>
      <c r="EW134" s="200"/>
      <c r="EX134" s="200"/>
      <c r="EY134" s="200"/>
      <c r="EZ134" s="200"/>
      <c r="FA134" s="200"/>
      <c r="FB134" s="200"/>
      <c r="FC134" s="200"/>
      <c r="FD134" s="198"/>
      <c r="FE134" s="198"/>
      <c r="FF134" s="198"/>
      <c r="FG134" s="198"/>
      <c r="FH134" s="198"/>
      <c r="FI134" s="198"/>
      <c r="FJ134" s="198"/>
      <c r="FK134" s="198"/>
      <c r="FL134" s="198"/>
      <c r="FM134" s="198"/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</row>
    <row r="135" spans="1:180" x14ac:dyDescent="0.25">
      <c r="A135" s="198"/>
      <c r="B135" s="198"/>
      <c r="C135" s="226"/>
      <c r="D135" s="224" t="str">
        <f>Durasi!B46</f>
        <v>Balok</v>
      </c>
      <c r="E135" s="229">
        <f>Durasi!P46</f>
        <v>7</v>
      </c>
      <c r="F135" s="230" t="str">
        <f>Durasi!Q46</f>
        <v>hari</v>
      </c>
      <c r="G135" s="235">
        <f>RAB!F47</f>
        <v>174613413.74340004</v>
      </c>
      <c r="H135" s="234">
        <f>G135/$G$400*100</f>
        <v>1.0092296622581911</v>
      </c>
      <c r="I135" s="231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"/>
      <c r="AF135" s="219"/>
      <c r="AG135" s="220">
        <f>H135/$E$135*4</f>
        <v>0.57670266414753779</v>
      </c>
      <c r="AH135" s="220">
        <f>H135/$E$135*3</f>
        <v>0.43252699811065332</v>
      </c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84"/>
      <c r="BH135" s="302"/>
      <c r="BI135" s="216"/>
      <c r="BJ135" s="216"/>
      <c r="BK135" s="216"/>
      <c r="BL135" s="216"/>
      <c r="BM135" s="216"/>
      <c r="BN135" s="216"/>
      <c r="BO135" s="216"/>
      <c r="BP135" s="216"/>
      <c r="BQ135" s="200"/>
      <c r="BR135" s="200"/>
      <c r="BS135" s="200"/>
      <c r="BT135" s="200"/>
      <c r="BU135" s="200"/>
      <c r="BV135" s="200"/>
      <c r="BW135" s="200"/>
      <c r="BX135" s="200"/>
      <c r="BY135" s="200"/>
      <c r="BZ135" s="200"/>
      <c r="CA135" s="200"/>
      <c r="CB135" s="200"/>
      <c r="CC135" s="200"/>
      <c r="CD135" s="200"/>
      <c r="CE135" s="200"/>
      <c r="CF135" s="200"/>
      <c r="CG135" s="200"/>
      <c r="CH135" s="200"/>
      <c r="CI135" s="200"/>
      <c r="CJ135" s="200"/>
      <c r="CL135" s="200"/>
      <c r="CM135" s="200"/>
      <c r="CN135" s="200"/>
      <c r="CO135" s="200"/>
      <c r="CP135" s="200"/>
      <c r="CQ135" s="200"/>
      <c r="CR135" s="200"/>
      <c r="CS135" s="200"/>
      <c r="CT135" s="200"/>
      <c r="CU135" s="200"/>
      <c r="CV135" s="200"/>
      <c r="CW135" s="200"/>
      <c r="CX135" s="200"/>
      <c r="CY135" s="200"/>
      <c r="CZ135" s="200"/>
      <c r="DA135" s="200"/>
      <c r="DB135" s="200"/>
      <c r="DC135" s="200"/>
      <c r="DD135" s="200"/>
      <c r="DE135" s="200"/>
      <c r="DF135" s="200"/>
      <c r="DG135" s="200"/>
      <c r="DH135" s="200"/>
      <c r="DI135" s="200"/>
      <c r="DJ135" s="200"/>
      <c r="DK135" s="200"/>
      <c r="DL135" s="200"/>
      <c r="DM135" s="200"/>
      <c r="DN135" s="200"/>
      <c r="DO135" s="200"/>
      <c r="DP135" s="200"/>
      <c r="DQ135" s="200"/>
      <c r="DR135" s="200"/>
      <c r="DS135" s="200"/>
      <c r="DT135" s="200"/>
      <c r="DU135" s="200"/>
      <c r="DV135" s="200"/>
      <c r="DW135" s="200"/>
      <c r="DX135" s="200"/>
      <c r="DY135" s="200"/>
      <c r="DZ135" s="200"/>
      <c r="EA135" s="200"/>
      <c r="EB135" s="200"/>
      <c r="EC135" s="200"/>
      <c r="ED135" s="200"/>
      <c r="EE135" s="200"/>
      <c r="EF135" s="200"/>
      <c r="EG135" s="200"/>
      <c r="EH135" s="200"/>
      <c r="EI135" s="200"/>
      <c r="EJ135" s="200"/>
      <c r="EK135" s="200"/>
      <c r="EL135" s="200"/>
      <c r="EM135" s="200"/>
      <c r="EN135" s="200"/>
      <c r="EO135" s="200"/>
      <c r="EP135" s="200"/>
      <c r="EQ135" s="200"/>
      <c r="ER135" s="200"/>
      <c r="ES135" s="200"/>
      <c r="ET135" s="200"/>
      <c r="EU135" s="200"/>
      <c r="EV135" s="200"/>
      <c r="EW135" s="200"/>
      <c r="EX135" s="200"/>
      <c r="EY135" s="200"/>
      <c r="EZ135" s="200"/>
      <c r="FA135" s="200"/>
      <c r="FB135" s="200"/>
      <c r="FC135" s="200"/>
      <c r="FD135" s="198"/>
      <c r="FE135" s="198"/>
      <c r="FF135" s="198"/>
      <c r="FG135" s="198"/>
      <c r="FH135" s="198"/>
      <c r="FI135" s="198"/>
      <c r="FJ135" s="198"/>
      <c r="FK135" s="198"/>
      <c r="FL135" s="198"/>
      <c r="FM135" s="198"/>
      <c r="FN135" s="198"/>
      <c r="FO135" s="198"/>
      <c r="FP135" s="198"/>
      <c r="FQ135" s="198"/>
      <c r="FR135" s="198"/>
      <c r="FS135" s="198"/>
      <c r="FT135" s="198"/>
      <c r="FU135" s="198"/>
      <c r="FV135" s="198"/>
      <c r="FW135" s="198"/>
      <c r="FX135" s="198"/>
    </row>
    <row r="136" spans="1:180" x14ac:dyDescent="0.25">
      <c r="A136" s="198"/>
      <c r="B136" s="198"/>
      <c r="C136" s="226"/>
      <c r="D136" s="224" t="str">
        <f>Durasi!B47</f>
        <v>Pelat lantai</v>
      </c>
      <c r="E136" s="229">
        <f>Durasi!P47</f>
        <v>5</v>
      </c>
      <c r="F136" s="230" t="str">
        <f>Durasi!Q47</f>
        <v>hari</v>
      </c>
      <c r="G136" s="235">
        <f>RAB!F48</f>
        <v>2007469.4032800002</v>
      </c>
      <c r="H136" s="234">
        <f>G136/$G$400*100</f>
        <v>1.1602760775544972E-2</v>
      </c>
      <c r="I136" s="231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"/>
      <c r="AF136" s="219"/>
      <c r="AG136" s="220">
        <f>H136/$E$136*4</f>
        <v>9.282208620435977E-3</v>
      </c>
      <c r="AH136" s="220">
        <f>H136/$E$136*1</f>
        <v>2.3205521551089943E-3</v>
      </c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84"/>
      <c r="BH136" s="302"/>
      <c r="BI136" s="216"/>
      <c r="BJ136" s="216"/>
      <c r="BK136" s="216"/>
      <c r="BL136" s="216"/>
      <c r="BM136" s="216"/>
      <c r="BN136" s="216"/>
      <c r="BO136" s="216"/>
      <c r="BP136" s="216"/>
      <c r="BQ136" s="200"/>
      <c r="BR136" s="200"/>
      <c r="BS136" s="200"/>
      <c r="BT136" s="200"/>
      <c r="BU136" s="200"/>
      <c r="BV136" s="200"/>
      <c r="BW136" s="200"/>
      <c r="BX136" s="200"/>
      <c r="BY136" s="200"/>
      <c r="BZ136" s="200"/>
      <c r="CA136" s="200"/>
      <c r="CB136" s="200"/>
      <c r="CC136" s="200"/>
      <c r="CD136" s="200"/>
      <c r="CE136" s="200"/>
      <c r="CF136" s="200"/>
      <c r="CG136" s="200"/>
      <c r="CH136" s="200"/>
      <c r="CI136" s="200"/>
      <c r="CJ136" s="200"/>
      <c r="CL136" s="200"/>
      <c r="CM136" s="200"/>
      <c r="CN136" s="200"/>
      <c r="CO136" s="200"/>
      <c r="CP136" s="200"/>
      <c r="CQ136" s="200"/>
      <c r="CR136" s="200"/>
      <c r="CS136" s="200"/>
      <c r="CT136" s="200"/>
      <c r="CU136" s="200"/>
      <c r="CV136" s="200"/>
      <c r="CW136" s="200"/>
      <c r="CX136" s="200"/>
      <c r="CY136" s="200"/>
      <c r="CZ136" s="200"/>
      <c r="DA136" s="200"/>
      <c r="DB136" s="200"/>
      <c r="DC136" s="200"/>
      <c r="DD136" s="200"/>
      <c r="DE136" s="200"/>
      <c r="DF136" s="200"/>
      <c r="DG136" s="200"/>
      <c r="DH136" s="200"/>
      <c r="DI136" s="200"/>
      <c r="DJ136" s="200"/>
      <c r="DK136" s="200"/>
      <c r="DL136" s="200"/>
      <c r="DM136" s="200"/>
      <c r="DN136" s="200"/>
      <c r="DO136" s="200"/>
      <c r="DP136" s="200"/>
      <c r="DQ136" s="200"/>
      <c r="DR136" s="200"/>
      <c r="DS136" s="200"/>
      <c r="DT136" s="200"/>
      <c r="DU136" s="200"/>
      <c r="DV136" s="200"/>
      <c r="DW136" s="200"/>
      <c r="DX136" s="200"/>
      <c r="DY136" s="200"/>
      <c r="DZ136" s="200"/>
      <c r="EA136" s="200"/>
      <c r="EB136" s="200"/>
      <c r="EC136" s="200"/>
      <c r="ED136" s="200"/>
      <c r="EE136" s="200"/>
      <c r="EF136" s="200"/>
      <c r="EG136" s="200"/>
      <c r="EH136" s="200"/>
      <c r="EI136" s="200"/>
      <c r="EJ136" s="200"/>
      <c r="EK136" s="200"/>
      <c r="EL136" s="200"/>
      <c r="EM136" s="200"/>
      <c r="EN136" s="200"/>
      <c r="EO136" s="200"/>
      <c r="EP136" s="200"/>
      <c r="EQ136" s="200"/>
      <c r="ER136" s="200"/>
      <c r="ES136" s="200"/>
      <c r="ET136" s="200"/>
      <c r="EU136" s="200"/>
      <c r="EV136" s="200"/>
      <c r="EW136" s="200"/>
      <c r="EX136" s="200"/>
      <c r="EY136" s="200"/>
      <c r="EZ136" s="200"/>
      <c r="FA136" s="200"/>
      <c r="FB136" s="200"/>
      <c r="FC136" s="200"/>
      <c r="FD136" s="198"/>
      <c r="FE136" s="198"/>
      <c r="FF136" s="198"/>
      <c r="FG136" s="198"/>
      <c r="FH136" s="198"/>
      <c r="FI136" s="198"/>
      <c r="FJ136" s="198"/>
      <c r="FK136" s="198"/>
      <c r="FL136" s="198"/>
      <c r="FM136" s="198"/>
      <c r="FN136" s="198"/>
      <c r="FO136" s="198"/>
      <c r="FP136" s="198"/>
      <c r="FQ136" s="198"/>
      <c r="FR136" s="198"/>
      <c r="FS136" s="198"/>
      <c r="FT136" s="198"/>
      <c r="FU136" s="198"/>
      <c r="FV136" s="198"/>
      <c r="FW136" s="198"/>
      <c r="FX136" s="198"/>
    </row>
    <row r="137" spans="1:180" x14ac:dyDescent="0.25">
      <c r="A137" s="198"/>
      <c r="B137" s="198"/>
      <c r="C137" s="226"/>
      <c r="D137" s="224" t="str">
        <f>Durasi!B48</f>
        <v>Tangga</v>
      </c>
      <c r="E137" s="229">
        <f>Durasi!P48</f>
        <v>1</v>
      </c>
      <c r="F137" s="230" t="str">
        <f>Durasi!Q48</f>
        <v>hari</v>
      </c>
      <c r="G137" s="235">
        <f>RAB!F49</f>
        <v>7199166.3588875011</v>
      </c>
      <c r="H137" s="234">
        <f>G137/$G$400*100</f>
        <v>4.1609702697855813E-2</v>
      </c>
      <c r="I137" s="231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"/>
      <c r="AF137" s="219"/>
      <c r="AG137" s="220">
        <f>H137/$E$137*1</f>
        <v>4.1609702697855813E-2</v>
      </c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84"/>
      <c r="BH137" s="302"/>
      <c r="BI137" s="216"/>
      <c r="BJ137" s="216"/>
      <c r="BK137" s="216"/>
      <c r="BL137" s="216"/>
      <c r="BM137" s="216"/>
      <c r="BN137" s="216"/>
      <c r="BO137" s="216"/>
      <c r="BP137" s="216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L137" s="200"/>
      <c r="CM137" s="200"/>
      <c r="CN137" s="200"/>
      <c r="CO137" s="200"/>
      <c r="CP137" s="200"/>
      <c r="CQ137" s="200"/>
      <c r="CR137" s="200"/>
      <c r="CS137" s="200"/>
      <c r="CT137" s="200"/>
      <c r="CU137" s="200"/>
      <c r="CV137" s="200"/>
      <c r="CW137" s="200"/>
      <c r="CX137" s="200"/>
      <c r="CY137" s="200"/>
      <c r="CZ137" s="200"/>
      <c r="DA137" s="200"/>
      <c r="DB137" s="200"/>
      <c r="DC137" s="200"/>
      <c r="DD137" s="200"/>
      <c r="DE137" s="200"/>
      <c r="DF137" s="200"/>
      <c r="DG137" s="200"/>
      <c r="DH137" s="200"/>
      <c r="DI137" s="200"/>
      <c r="DJ137" s="200"/>
      <c r="DK137" s="200"/>
      <c r="DL137" s="200"/>
      <c r="DM137" s="200"/>
      <c r="DN137" s="200"/>
      <c r="DO137" s="200"/>
      <c r="DP137" s="200"/>
      <c r="DQ137" s="200"/>
      <c r="DR137" s="200"/>
      <c r="DS137" s="200"/>
      <c r="DT137" s="200"/>
      <c r="DU137" s="200"/>
      <c r="DV137" s="200"/>
      <c r="DW137" s="200"/>
      <c r="DX137" s="200"/>
      <c r="DY137" s="200"/>
      <c r="DZ137" s="200"/>
      <c r="EA137" s="200"/>
      <c r="EB137" s="200"/>
      <c r="EC137" s="200"/>
      <c r="ED137" s="200"/>
      <c r="EE137" s="200"/>
      <c r="EF137" s="200"/>
      <c r="EG137" s="200"/>
      <c r="EH137" s="200"/>
      <c r="EI137" s="200"/>
      <c r="EJ137" s="200"/>
      <c r="EK137" s="200"/>
      <c r="EL137" s="200"/>
      <c r="EM137" s="200"/>
      <c r="EN137" s="200"/>
      <c r="EO137" s="200"/>
      <c r="EP137" s="200"/>
      <c r="EQ137" s="200"/>
      <c r="ER137" s="200"/>
      <c r="ES137" s="200"/>
      <c r="ET137" s="200"/>
      <c r="EU137" s="200"/>
      <c r="EV137" s="200"/>
      <c r="EW137" s="200"/>
      <c r="EX137" s="200"/>
      <c r="EY137" s="200"/>
      <c r="EZ137" s="200"/>
      <c r="FA137" s="200"/>
      <c r="FB137" s="200"/>
      <c r="FC137" s="200"/>
      <c r="FD137" s="198"/>
      <c r="FE137" s="198"/>
      <c r="FF137" s="198"/>
      <c r="FG137" s="198"/>
      <c r="FH137" s="198"/>
      <c r="FI137" s="198"/>
      <c r="FJ137" s="198"/>
      <c r="FK137" s="198"/>
      <c r="FL137" s="198"/>
      <c r="FM137" s="198"/>
      <c r="FN137" s="198"/>
      <c r="FO137" s="198"/>
      <c r="FP137" s="198"/>
      <c r="FQ137" s="198"/>
      <c r="FR137" s="198"/>
      <c r="FS137" s="198"/>
      <c r="FT137" s="198"/>
      <c r="FU137" s="198"/>
      <c r="FV137" s="198"/>
      <c r="FW137" s="198"/>
      <c r="FX137" s="198"/>
    </row>
    <row r="138" spans="1:180" x14ac:dyDescent="0.25">
      <c r="A138" s="198"/>
      <c r="B138" s="198"/>
      <c r="C138" s="226"/>
      <c r="D138" s="224" t="str">
        <f>Durasi!B49</f>
        <v>LANTAI 6</v>
      </c>
      <c r="E138" s="229"/>
      <c r="F138" s="230"/>
      <c r="G138" s="235"/>
      <c r="H138" s="234"/>
      <c r="I138" s="231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84"/>
      <c r="BH138" s="302"/>
      <c r="BI138" s="216"/>
      <c r="BJ138" s="216"/>
      <c r="BK138" s="216"/>
      <c r="BL138" s="216"/>
      <c r="BM138" s="216"/>
      <c r="BN138" s="216"/>
      <c r="BO138" s="216"/>
      <c r="BP138" s="216"/>
      <c r="BQ138" s="200"/>
      <c r="BR138" s="200"/>
      <c r="BS138" s="200"/>
      <c r="BT138" s="200"/>
      <c r="BU138" s="200"/>
      <c r="BV138" s="200"/>
      <c r="BW138" s="200"/>
      <c r="BX138" s="200"/>
      <c r="BY138" s="200"/>
      <c r="BZ138" s="200"/>
      <c r="CA138" s="200"/>
      <c r="CB138" s="200"/>
      <c r="CC138" s="200"/>
      <c r="CD138" s="200"/>
      <c r="CE138" s="200"/>
      <c r="CF138" s="200"/>
      <c r="CG138" s="200"/>
      <c r="CH138" s="200"/>
      <c r="CI138" s="200"/>
      <c r="CJ138" s="200"/>
      <c r="CL138" s="200"/>
      <c r="CM138" s="200"/>
      <c r="CN138" s="200"/>
      <c r="CO138" s="200"/>
      <c r="CP138" s="200"/>
      <c r="CQ138" s="200"/>
      <c r="CR138" s="200"/>
      <c r="CS138" s="200"/>
      <c r="CT138" s="200"/>
      <c r="CU138" s="200"/>
      <c r="CV138" s="200"/>
      <c r="CW138" s="200"/>
      <c r="CX138" s="200"/>
      <c r="CY138" s="200"/>
      <c r="CZ138" s="200"/>
      <c r="DA138" s="200"/>
      <c r="DB138" s="200"/>
      <c r="DC138" s="200"/>
      <c r="DD138" s="200"/>
      <c r="DE138" s="200"/>
      <c r="DF138" s="200"/>
      <c r="DG138" s="200"/>
      <c r="DH138" s="200"/>
      <c r="DI138" s="200"/>
      <c r="DJ138" s="200"/>
      <c r="DK138" s="200"/>
      <c r="DL138" s="200"/>
      <c r="DM138" s="200"/>
      <c r="DN138" s="200"/>
      <c r="DO138" s="200"/>
      <c r="DP138" s="200"/>
      <c r="DQ138" s="200"/>
      <c r="DR138" s="200"/>
      <c r="DS138" s="200"/>
      <c r="DT138" s="200"/>
      <c r="DU138" s="200"/>
      <c r="DV138" s="200"/>
      <c r="DW138" s="200"/>
      <c r="DX138" s="200"/>
      <c r="DY138" s="200"/>
      <c r="DZ138" s="200"/>
      <c r="EA138" s="200"/>
      <c r="EB138" s="200"/>
      <c r="EC138" s="200"/>
      <c r="ED138" s="200"/>
      <c r="EE138" s="200"/>
      <c r="EF138" s="200"/>
      <c r="EG138" s="200"/>
      <c r="EH138" s="200"/>
      <c r="EI138" s="200"/>
      <c r="EJ138" s="200"/>
      <c r="EK138" s="200"/>
      <c r="EL138" s="200"/>
      <c r="EM138" s="200"/>
      <c r="EN138" s="200"/>
      <c r="EO138" s="200"/>
      <c r="EP138" s="200"/>
      <c r="EQ138" s="200"/>
      <c r="ER138" s="200"/>
      <c r="ES138" s="200"/>
      <c r="ET138" s="200"/>
      <c r="EU138" s="200"/>
      <c r="EV138" s="200"/>
      <c r="EW138" s="200"/>
      <c r="EX138" s="200"/>
      <c r="EY138" s="200"/>
      <c r="EZ138" s="200"/>
      <c r="FA138" s="200"/>
      <c r="FB138" s="200"/>
      <c r="FC138" s="200"/>
      <c r="FD138" s="198"/>
      <c r="FE138" s="198"/>
      <c r="FF138" s="198"/>
      <c r="FG138" s="198"/>
      <c r="FH138" s="198"/>
      <c r="FI138" s="198"/>
      <c r="FJ138" s="198"/>
      <c r="FK138" s="198"/>
      <c r="FL138" s="198"/>
      <c r="FM138" s="198"/>
      <c r="FN138" s="198"/>
      <c r="FO138" s="198"/>
      <c r="FP138" s="198"/>
      <c r="FQ138" s="198"/>
      <c r="FR138" s="198"/>
      <c r="FS138" s="198"/>
      <c r="FT138" s="198"/>
      <c r="FU138" s="198"/>
      <c r="FV138" s="198"/>
      <c r="FW138" s="198"/>
      <c r="FX138" s="198"/>
    </row>
    <row r="139" spans="1:180" x14ac:dyDescent="0.25">
      <c r="A139" s="198"/>
      <c r="B139" s="198"/>
      <c r="C139" s="226"/>
      <c r="D139" s="224" t="str">
        <f>Durasi!B50</f>
        <v>Kolom</v>
      </c>
      <c r="E139" s="229">
        <f>Durasi!P50</f>
        <v>3</v>
      </c>
      <c r="F139" s="230" t="str">
        <f>Durasi!Q50</f>
        <v>hari</v>
      </c>
      <c r="G139" s="235">
        <f>RAB!F51</f>
        <v>29355976.852540806</v>
      </c>
      <c r="H139" s="234">
        <f>G139/$G$400*100</f>
        <v>0.16967151588758664</v>
      </c>
      <c r="I139" s="231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"/>
      <c r="AH139" s="2"/>
      <c r="AI139" s="2"/>
      <c r="AJ139" s="220">
        <f>H139/$E$139*3</f>
        <v>0.16967151588758664</v>
      </c>
      <c r="AK139" s="220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84"/>
      <c r="BH139" s="302"/>
      <c r="BI139" s="216"/>
      <c r="BJ139" s="216"/>
      <c r="BK139" s="216"/>
      <c r="BL139" s="216"/>
      <c r="BM139" s="216"/>
      <c r="BN139" s="216"/>
      <c r="BO139" s="216"/>
      <c r="BP139" s="216"/>
      <c r="BQ139" s="200"/>
      <c r="BR139" s="200"/>
      <c r="BS139" s="200"/>
      <c r="BT139" s="200"/>
      <c r="BU139" s="200"/>
      <c r="BV139" s="200"/>
      <c r="BW139" s="200"/>
      <c r="BX139" s="200"/>
      <c r="BY139" s="200"/>
      <c r="BZ139" s="200"/>
      <c r="CA139" s="200"/>
      <c r="CB139" s="200"/>
      <c r="CC139" s="200"/>
      <c r="CD139" s="200"/>
      <c r="CE139" s="200"/>
      <c r="CF139" s="200"/>
      <c r="CG139" s="200"/>
      <c r="CH139" s="200"/>
      <c r="CI139" s="200"/>
      <c r="CJ139" s="200"/>
      <c r="CL139" s="200"/>
      <c r="CM139" s="200"/>
      <c r="CN139" s="200"/>
      <c r="CO139" s="200"/>
      <c r="CP139" s="200"/>
      <c r="CQ139" s="200"/>
      <c r="CR139" s="200"/>
      <c r="CS139" s="200"/>
      <c r="CT139" s="200"/>
      <c r="CU139" s="200"/>
      <c r="CV139" s="200"/>
      <c r="CW139" s="200"/>
      <c r="CX139" s="200"/>
      <c r="CY139" s="200"/>
      <c r="CZ139" s="200"/>
      <c r="DA139" s="200"/>
      <c r="DB139" s="200"/>
      <c r="DC139" s="200"/>
      <c r="DD139" s="200"/>
      <c r="DE139" s="200"/>
      <c r="DF139" s="200"/>
      <c r="DG139" s="200"/>
      <c r="DH139" s="200"/>
      <c r="DI139" s="200"/>
      <c r="DJ139" s="200"/>
      <c r="DK139" s="200"/>
      <c r="DL139" s="200"/>
      <c r="DM139" s="200"/>
      <c r="DN139" s="200"/>
      <c r="DO139" s="200"/>
      <c r="DP139" s="200"/>
      <c r="DQ139" s="200"/>
      <c r="DR139" s="200"/>
      <c r="DS139" s="200"/>
      <c r="DT139" s="200"/>
      <c r="DU139" s="200"/>
      <c r="DV139" s="200"/>
      <c r="DW139" s="200"/>
      <c r="DX139" s="200"/>
      <c r="DY139" s="200"/>
      <c r="DZ139" s="200"/>
      <c r="EA139" s="200"/>
      <c r="EB139" s="200"/>
      <c r="EC139" s="200"/>
      <c r="ED139" s="200"/>
      <c r="EE139" s="200"/>
      <c r="EF139" s="200"/>
      <c r="EG139" s="200"/>
      <c r="EH139" s="200"/>
      <c r="EI139" s="200"/>
      <c r="EJ139" s="200"/>
      <c r="EK139" s="200"/>
      <c r="EL139" s="200"/>
      <c r="EM139" s="200"/>
      <c r="EN139" s="200"/>
      <c r="EO139" s="200"/>
      <c r="EP139" s="200"/>
      <c r="EQ139" s="200"/>
      <c r="ER139" s="200"/>
      <c r="ES139" s="200"/>
      <c r="ET139" s="200"/>
      <c r="EU139" s="200"/>
      <c r="EV139" s="200"/>
      <c r="EW139" s="200"/>
      <c r="EX139" s="200"/>
      <c r="EY139" s="200"/>
      <c r="EZ139" s="200"/>
      <c r="FA139" s="200"/>
      <c r="FB139" s="200"/>
      <c r="FC139" s="200"/>
      <c r="FD139" s="198"/>
      <c r="FE139" s="198"/>
      <c r="FF139" s="198"/>
      <c r="FG139" s="198"/>
      <c r="FH139" s="198"/>
      <c r="FI139" s="198"/>
      <c r="FJ139" s="198"/>
      <c r="FK139" s="198"/>
      <c r="FL139" s="198"/>
      <c r="FM139" s="198"/>
      <c r="FN139" s="198"/>
      <c r="FO139" s="198"/>
      <c r="FP139" s="198"/>
      <c r="FQ139" s="198"/>
      <c r="FR139" s="198"/>
      <c r="FS139" s="198"/>
      <c r="FT139" s="198"/>
      <c r="FU139" s="198"/>
      <c r="FV139" s="198"/>
      <c r="FW139" s="198"/>
      <c r="FX139" s="198"/>
    </row>
    <row r="140" spans="1:180" x14ac:dyDescent="0.25">
      <c r="A140" s="198"/>
      <c r="B140" s="198"/>
      <c r="C140" s="226"/>
      <c r="D140" s="224" t="str">
        <f>Durasi!B51</f>
        <v>Balok</v>
      </c>
      <c r="E140" s="229">
        <f>Durasi!P51</f>
        <v>7</v>
      </c>
      <c r="F140" s="230" t="str">
        <f>Durasi!Q51</f>
        <v>hari</v>
      </c>
      <c r="G140" s="235">
        <f>RAB!F52</f>
        <v>174613413.74340004</v>
      </c>
      <c r="H140" s="234">
        <f>G140/$G$400*100</f>
        <v>1.0092296622581911</v>
      </c>
      <c r="I140" s="231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"/>
      <c r="AI140" s="2"/>
      <c r="AJ140" s="219"/>
      <c r="AK140" s="220">
        <f>H140/$E$140*6</f>
        <v>0.86505399622130663</v>
      </c>
      <c r="AL140" s="220">
        <f>H140/$E$140*1</f>
        <v>0.14417566603688445</v>
      </c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84"/>
      <c r="BH140" s="302"/>
      <c r="BI140" s="216"/>
      <c r="BJ140" s="216"/>
      <c r="BK140" s="216"/>
      <c r="BL140" s="216"/>
      <c r="BM140" s="216"/>
      <c r="BN140" s="216"/>
      <c r="BO140" s="216"/>
      <c r="BP140" s="216"/>
      <c r="BQ140" s="200"/>
      <c r="BR140" s="200"/>
      <c r="BS140" s="200"/>
      <c r="BT140" s="200"/>
      <c r="BU140" s="200"/>
      <c r="BV140" s="200"/>
      <c r="BW140" s="200"/>
      <c r="BX140" s="200"/>
      <c r="BY140" s="200"/>
      <c r="BZ140" s="200"/>
      <c r="CA140" s="200"/>
      <c r="CB140" s="200"/>
      <c r="CC140" s="200"/>
      <c r="CD140" s="200"/>
      <c r="CE140" s="200"/>
      <c r="CF140" s="200"/>
      <c r="CG140" s="200"/>
      <c r="CH140" s="200"/>
      <c r="CI140" s="200"/>
      <c r="CJ140" s="200"/>
      <c r="CL140" s="200"/>
      <c r="CM140" s="200"/>
      <c r="CN140" s="200"/>
      <c r="CO140" s="200"/>
      <c r="CP140" s="200"/>
      <c r="CQ140" s="200"/>
      <c r="CR140" s="200"/>
      <c r="CS140" s="200"/>
      <c r="CT140" s="200"/>
      <c r="CU140" s="200"/>
      <c r="CV140" s="200"/>
      <c r="CW140" s="200"/>
      <c r="CX140" s="200"/>
      <c r="CY140" s="200"/>
      <c r="CZ140" s="200"/>
      <c r="DA140" s="200"/>
      <c r="DB140" s="200"/>
      <c r="DC140" s="200"/>
      <c r="DD140" s="200"/>
      <c r="DE140" s="200"/>
      <c r="DF140" s="200"/>
      <c r="DG140" s="200"/>
      <c r="DH140" s="200"/>
      <c r="DI140" s="200"/>
      <c r="DJ140" s="200"/>
      <c r="DK140" s="200"/>
      <c r="DL140" s="200"/>
      <c r="DM140" s="200"/>
      <c r="DN140" s="200"/>
      <c r="DO140" s="200"/>
      <c r="DP140" s="200"/>
      <c r="DQ140" s="200"/>
      <c r="DR140" s="200"/>
      <c r="DS140" s="200"/>
      <c r="DT140" s="200"/>
      <c r="DU140" s="200"/>
      <c r="DV140" s="200"/>
      <c r="DW140" s="200"/>
      <c r="DX140" s="200"/>
      <c r="DY140" s="200"/>
      <c r="DZ140" s="200"/>
      <c r="EA140" s="200"/>
      <c r="EB140" s="200"/>
      <c r="EC140" s="200"/>
      <c r="ED140" s="200"/>
      <c r="EE140" s="200"/>
      <c r="EF140" s="200"/>
      <c r="EG140" s="200"/>
      <c r="EH140" s="200"/>
      <c r="EI140" s="200"/>
      <c r="EJ140" s="200"/>
      <c r="EK140" s="200"/>
      <c r="EL140" s="200"/>
      <c r="EM140" s="200"/>
      <c r="EN140" s="200"/>
      <c r="EO140" s="200"/>
      <c r="EP140" s="200"/>
      <c r="EQ140" s="200"/>
      <c r="ER140" s="200"/>
      <c r="ES140" s="200"/>
      <c r="ET140" s="200"/>
      <c r="EU140" s="200"/>
      <c r="EV140" s="200"/>
      <c r="EW140" s="200"/>
      <c r="EX140" s="200"/>
      <c r="EY140" s="200"/>
      <c r="EZ140" s="200"/>
      <c r="FA140" s="200"/>
      <c r="FB140" s="200"/>
      <c r="FC140" s="200"/>
      <c r="FD140" s="198"/>
      <c r="FE140" s="198"/>
      <c r="FF140" s="198"/>
      <c r="FG140" s="198"/>
      <c r="FH140" s="198"/>
      <c r="FI140" s="198"/>
      <c r="FJ140" s="198"/>
      <c r="FK140" s="198"/>
      <c r="FL140" s="198"/>
      <c r="FM140" s="198"/>
      <c r="FN140" s="198"/>
      <c r="FO140" s="198"/>
      <c r="FP140" s="198"/>
      <c r="FQ140" s="198"/>
      <c r="FR140" s="198"/>
      <c r="FS140" s="198"/>
      <c r="FT140" s="198"/>
      <c r="FU140" s="198"/>
      <c r="FV140" s="198"/>
      <c r="FW140" s="198"/>
      <c r="FX140" s="198"/>
    </row>
    <row r="141" spans="1:180" x14ac:dyDescent="0.25">
      <c r="A141" s="198"/>
      <c r="B141" s="198"/>
      <c r="C141" s="226"/>
      <c r="D141" s="224" t="str">
        <f>Durasi!B52</f>
        <v>Pelat lantai</v>
      </c>
      <c r="E141" s="229">
        <f>Durasi!P52</f>
        <v>5</v>
      </c>
      <c r="F141" s="230" t="str">
        <f>Durasi!Q52</f>
        <v>hari</v>
      </c>
      <c r="G141" s="235">
        <f>RAB!F53</f>
        <v>2007469.4032800002</v>
      </c>
      <c r="H141" s="234">
        <f>G141/$G$400*100</f>
        <v>1.1602760775544972E-2</v>
      </c>
      <c r="I141" s="231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"/>
      <c r="AI141" s="2"/>
      <c r="AJ141" s="219"/>
      <c r="AK141" s="220">
        <f>H141/$E$141*5</f>
        <v>1.1602760775544972E-2</v>
      </c>
      <c r="AL141" s="220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84"/>
      <c r="BH141" s="302"/>
      <c r="BI141" s="216"/>
      <c r="BJ141" s="216"/>
      <c r="BK141" s="216"/>
      <c r="BL141" s="216"/>
      <c r="BM141" s="216"/>
      <c r="BN141" s="216"/>
      <c r="BO141" s="216"/>
      <c r="BP141" s="216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200"/>
      <c r="CA141" s="200"/>
      <c r="CB141" s="200"/>
      <c r="CC141" s="200"/>
      <c r="CD141" s="200"/>
      <c r="CE141" s="200"/>
      <c r="CF141" s="200"/>
      <c r="CG141" s="200"/>
      <c r="CH141" s="200"/>
      <c r="CI141" s="200"/>
      <c r="CJ141" s="200"/>
      <c r="CL141" s="200"/>
      <c r="CM141" s="200"/>
      <c r="CN141" s="200"/>
      <c r="CO141" s="200"/>
      <c r="CP141" s="200"/>
      <c r="CQ141" s="200"/>
      <c r="CR141" s="200"/>
      <c r="CS141" s="200"/>
      <c r="CT141" s="200"/>
      <c r="CU141" s="200"/>
      <c r="CV141" s="200"/>
      <c r="CW141" s="200"/>
      <c r="CX141" s="200"/>
      <c r="CY141" s="200"/>
      <c r="CZ141" s="200"/>
      <c r="DA141" s="200"/>
      <c r="DB141" s="200"/>
      <c r="DC141" s="200"/>
      <c r="DD141" s="200"/>
      <c r="DE141" s="200"/>
      <c r="DF141" s="200"/>
      <c r="DG141" s="200"/>
      <c r="DH141" s="200"/>
      <c r="DI141" s="200"/>
      <c r="DJ141" s="200"/>
      <c r="DK141" s="200"/>
      <c r="DL141" s="200"/>
      <c r="DM141" s="200"/>
      <c r="DN141" s="200"/>
      <c r="DO141" s="200"/>
      <c r="DP141" s="200"/>
      <c r="DQ141" s="200"/>
      <c r="DR141" s="200"/>
      <c r="DS141" s="200"/>
      <c r="DT141" s="200"/>
      <c r="DU141" s="200"/>
      <c r="DV141" s="200"/>
      <c r="DW141" s="200"/>
      <c r="DX141" s="200"/>
      <c r="DY141" s="200"/>
      <c r="DZ141" s="200"/>
      <c r="EA141" s="200"/>
      <c r="EB141" s="200"/>
      <c r="EC141" s="200"/>
      <c r="ED141" s="200"/>
      <c r="EE141" s="200"/>
      <c r="EF141" s="200"/>
      <c r="EG141" s="200"/>
      <c r="EH141" s="200"/>
      <c r="EI141" s="200"/>
      <c r="EJ141" s="200"/>
      <c r="EK141" s="200"/>
      <c r="EL141" s="200"/>
      <c r="EM141" s="200"/>
      <c r="EN141" s="200"/>
      <c r="EO141" s="200"/>
      <c r="EP141" s="200"/>
      <c r="EQ141" s="200"/>
      <c r="ER141" s="200"/>
      <c r="ES141" s="200"/>
      <c r="ET141" s="200"/>
      <c r="EU141" s="200"/>
      <c r="EV141" s="200"/>
      <c r="EW141" s="200"/>
      <c r="EX141" s="200"/>
      <c r="EY141" s="200"/>
      <c r="EZ141" s="200"/>
      <c r="FA141" s="200"/>
      <c r="FB141" s="200"/>
      <c r="FC141" s="200"/>
      <c r="FD141" s="198"/>
      <c r="FE141" s="198"/>
      <c r="FF141" s="198"/>
      <c r="FG141" s="198"/>
      <c r="FH141" s="198"/>
      <c r="FI141" s="198"/>
      <c r="FJ141" s="198"/>
      <c r="FK141" s="198"/>
      <c r="FL141" s="198"/>
      <c r="FM141" s="198"/>
      <c r="FN141" s="198"/>
      <c r="FO141" s="198"/>
      <c r="FP141" s="198"/>
      <c r="FQ141" s="198"/>
      <c r="FR141" s="198"/>
      <c r="FS141" s="198"/>
      <c r="FT141" s="198"/>
      <c r="FU141" s="198"/>
      <c r="FV141" s="198"/>
      <c r="FW141" s="198"/>
      <c r="FX141" s="198"/>
    </row>
    <row r="142" spans="1:180" x14ac:dyDescent="0.25">
      <c r="A142" s="198"/>
      <c r="B142" s="198"/>
      <c r="C142" s="226"/>
      <c r="D142" s="224" t="str">
        <f>Durasi!B53</f>
        <v>Tangga</v>
      </c>
      <c r="E142" s="229">
        <f>Durasi!P53</f>
        <v>1</v>
      </c>
      <c r="F142" s="230" t="str">
        <f>Durasi!Q53</f>
        <v>hari</v>
      </c>
      <c r="G142" s="235">
        <f>RAB!F54</f>
        <v>7199166.3588875011</v>
      </c>
      <c r="H142" s="234">
        <f>G142/$G$400*100</f>
        <v>4.1609702697855813E-2</v>
      </c>
      <c r="I142" s="231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"/>
      <c r="AI142" s="2"/>
      <c r="AJ142" s="219"/>
      <c r="AK142" s="220">
        <f>H142/$E$142*1</f>
        <v>4.1609702697855813E-2</v>
      </c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84"/>
      <c r="BH142" s="302"/>
      <c r="BI142" s="216"/>
      <c r="BJ142" s="216"/>
      <c r="BK142" s="216"/>
      <c r="BL142" s="216"/>
      <c r="BM142" s="216"/>
      <c r="BN142" s="216"/>
      <c r="BO142" s="216"/>
      <c r="BP142" s="216"/>
      <c r="BQ142" s="200"/>
      <c r="BR142" s="200"/>
      <c r="BS142" s="200"/>
      <c r="BT142" s="200"/>
      <c r="BU142" s="200"/>
      <c r="BV142" s="200"/>
      <c r="BW142" s="200"/>
      <c r="BX142" s="200"/>
      <c r="BY142" s="200"/>
      <c r="BZ142" s="200"/>
      <c r="CA142" s="200"/>
      <c r="CB142" s="200"/>
      <c r="CC142" s="200"/>
      <c r="CD142" s="200"/>
      <c r="CE142" s="200"/>
      <c r="CF142" s="200"/>
      <c r="CG142" s="200"/>
      <c r="CH142" s="200"/>
      <c r="CI142" s="200"/>
      <c r="CJ142" s="200"/>
      <c r="CL142" s="200"/>
      <c r="CM142" s="200"/>
      <c r="CN142" s="200"/>
      <c r="CO142" s="200"/>
      <c r="CP142" s="200"/>
      <c r="CQ142" s="200"/>
      <c r="CR142" s="200"/>
      <c r="CS142" s="200"/>
      <c r="CT142" s="200"/>
      <c r="CU142" s="200"/>
      <c r="CV142" s="200"/>
      <c r="CW142" s="200"/>
      <c r="CX142" s="200"/>
      <c r="CY142" s="200"/>
      <c r="CZ142" s="200"/>
      <c r="DA142" s="200"/>
      <c r="DB142" s="200"/>
      <c r="DC142" s="200"/>
      <c r="DD142" s="200"/>
      <c r="DE142" s="200"/>
      <c r="DF142" s="200"/>
      <c r="DG142" s="200"/>
      <c r="DH142" s="200"/>
      <c r="DI142" s="200"/>
      <c r="DJ142" s="200"/>
      <c r="DK142" s="200"/>
      <c r="DL142" s="200"/>
      <c r="DM142" s="200"/>
      <c r="DN142" s="200"/>
      <c r="DO142" s="200"/>
      <c r="DP142" s="200"/>
      <c r="DQ142" s="200"/>
      <c r="DR142" s="200"/>
      <c r="DS142" s="200"/>
      <c r="DT142" s="200"/>
      <c r="DU142" s="200"/>
      <c r="DV142" s="200"/>
      <c r="DW142" s="200"/>
      <c r="DX142" s="200"/>
      <c r="DY142" s="200"/>
      <c r="DZ142" s="200"/>
      <c r="EA142" s="200"/>
      <c r="EB142" s="200"/>
      <c r="EC142" s="200"/>
      <c r="ED142" s="200"/>
      <c r="EE142" s="200"/>
      <c r="EF142" s="200"/>
      <c r="EG142" s="200"/>
      <c r="EH142" s="200"/>
      <c r="EI142" s="200"/>
      <c r="EJ142" s="200"/>
      <c r="EK142" s="200"/>
      <c r="EL142" s="200"/>
      <c r="EM142" s="200"/>
      <c r="EN142" s="200"/>
      <c r="EO142" s="200"/>
      <c r="EP142" s="200"/>
      <c r="EQ142" s="200"/>
      <c r="ER142" s="200"/>
      <c r="ES142" s="200"/>
      <c r="ET142" s="200"/>
      <c r="EU142" s="200"/>
      <c r="EV142" s="200"/>
      <c r="EW142" s="200"/>
      <c r="EX142" s="200"/>
      <c r="EY142" s="200"/>
      <c r="EZ142" s="200"/>
      <c r="FA142" s="200"/>
      <c r="FB142" s="200"/>
      <c r="FC142" s="200"/>
      <c r="FD142" s="198"/>
      <c r="FE142" s="198"/>
      <c r="FF142" s="198"/>
      <c r="FG142" s="198"/>
      <c r="FH142" s="198"/>
      <c r="FI142" s="198"/>
      <c r="FJ142" s="198"/>
      <c r="FK142" s="198"/>
      <c r="FL142" s="198"/>
      <c r="FM142" s="198"/>
      <c r="FN142" s="198"/>
      <c r="FO142" s="198"/>
      <c r="FP142" s="198"/>
      <c r="FQ142" s="198"/>
      <c r="FR142" s="198"/>
      <c r="FS142" s="198"/>
      <c r="FT142" s="198"/>
      <c r="FU142" s="198"/>
      <c r="FV142" s="198"/>
      <c r="FW142" s="198"/>
      <c r="FX142" s="198"/>
    </row>
    <row r="143" spans="1:180" x14ac:dyDescent="0.25">
      <c r="A143" s="198"/>
      <c r="B143" s="198"/>
      <c r="C143" s="226"/>
      <c r="D143" s="224" t="str">
        <f>Durasi!B54</f>
        <v>LANTAI 7</v>
      </c>
      <c r="E143" s="229"/>
      <c r="F143" s="230"/>
      <c r="G143" s="235"/>
      <c r="H143" s="234"/>
      <c r="I143" s="231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84"/>
      <c r="BH143" s="302"/>
      <c r="BI143" s="216"/>
      <c r="BJ143" s="216"/>
      <c r="BK143" s="216"/>
      <c r="BL143" s="216"/>
      <c r="BM143" s="216"/>
      <c r="BN143" s="216"/>
      <c r="BO143" s="216"/>
      <c r="BP143" s="216"/>
      <c r="BQ143" s="200"/>
      <c r="BR143" s="200"/>
      <c r="BS143" s="200"/>
      <c r="BT143" s="200"/>
      <c r="BU143" s="200"/>
      <c r="BV143" s="200"/>
      <c r="BW143" s="200"/>
      <c r="BX143" s="200"/>
      <c r="BY143" s="200"/>
      <c r="BZ143" s="200"/>
      <c r="CA143" s="200"/>
      <c r="CB143" s="200"/>
      <c r="CC143" s="200"/>
      <c r="CD143" s="200"/>
      <c r="CE143" s="200"/>
      <c r="CF143" s="200"/>
      <c r="CG143" s="200"/>
      <c r="CH143" s="200"/>
      <c r="CI143" s="200"/>
      <c r="CJ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U143" s="200"/>
      <c r="CV143" s="200"/>
      <c r="CW143" s="200"/>
      <c r="CX143" s="200"/>
      <c r="CY143" s="200"/>
      <c r="CZ143" s="200"/>
      <c r="DA143" s="200"/>
      <c r="DB143" s="200"/>
      <c r="DC143" s="200"/>
      <c r="DD143" s="200"/>
      <c r="DE143" s="200"/>
      <c r="DF143" s="200"/>
      <c r="DG143" s="200"/>
      <c r="DH143" s="200"/>
      <c r="DI143" s="200"/>
      <c r="DJ143" s="200"/>
      <c r="DK143" s="200"/>
      <c r="DL143" s="200"/>
      <c r="DM143" s="200"/>
      <c r="DN143" s="200"/>
      <c r="DO143" s="200"/>
      <c r="DP143" s="200"/>
      <c r="DQ143" s="200"/>
      <c r="DR143" s="200"/>
      <c r="DS143" s="200"/>
      <c r="DT143" s="200"/>
      <c r="DU143" s="200"/>
      <c r="DV143" s="200"/>
      <c r="DW143" s="200"/>
      <c r="DX143" s="200"/>
      <c r="DY143" s="200"/>
      <c r="DZ143" s="200"/>
      <c r="EA143" s="200"/>
      <c r="EB143" s="200"/>
      <c r="EC143" s="200"/>
      <c r="ED143" s="200"/>
      <c r="EE143" s="200"/>
      <c r="EF143" s="200"/>
      <c r="EG143" s="200"/>
      <c r="EH143" s="200"/>
      <c r="EI143" s="200"/>
      <c r="EJ143" s="200"/>
      <c r="EK143" s="200"/>
      <c r="EL143" s="200"/>
      <c r="EM143" s="200"/>
      <c r="EN143" s="200"/>
      <c r="EO143" s="200"/>
      <c r="EP143" s="200"/>
      <c r="EQ143" s="200"/>
      <c r="ER143" s="200"/>
      <c r="ES143" s="200"/>
      <c r="ET143" s="200"/>
      <c r="EU143" s="200"/>
      <c r="EV143" s="200"/>
      <c r="EW143" s="200"/>
      <c r="EX143" s="200"/>
      <c r="EY143" s="200"/>
      <c r="EZ143" s="200"/>
      <c r="FA143" s="200"/>
      <c r="FB143" s="200"/>
      <c r="FC143" s="200"/>
      <c r="FD143" s="198"/>
      <c r="FE143" s="198"/>
      <c r="FF143" s="198"/>
      <c r="FG143" s="198"/>
      <c r="FH143" s="198"/>
      <c r="FI143" s="198"/>
      <c r="FJ143" s="198"/>
      <c r="FK143" s="198"/>
      <c r="FL143" s="198"/>
      <c r="FM143" s="198"/>
      <c r="FN143" s="198"/>
      <c r="FO143" s="198"/>
      <c r="FP143" s="198"/>
      <c r="FQ143" s="198"/>
      <c r="FR143" s="198"/>
      <c r="FS143" s="198"/>
      <c r="FT143" s="198"/>
      <c r="FU143" s="198"/>
      <c r="FV143" s="198"/>
      <c r="FW143" s="198"/>
      <c r="FX143" s="198"/>
    </row>
    <row r="144" spans="1:180" x14ac:dyDescent="0.25">
      <c r="A144" s="198"/>
      <c r="B144" s="198"/>
      <c r="C144" s="226"/>
      <c r="D144" s="224" t="str">
        <f>Durasi!B55</f>
        <v>Kolom</v>
      </c>
      <c r="E144" s="229">
        <f>Durasi!P55</f>
        <v>3</v>
      </c>
      <c r="F144" s="230" t="str">
        <f>Durasi!Q55</f>
        <v>hari</v>
      </c>
      <c r="G144" s="235">
        <f>RAB!F56</f>
        <v>29355976.852540806</v>
      </c>
      <c r="H144" s="234">
        <f>G144/$G$400*100</f>
        <v>0.16967151588758664</v>
      </c>
      <c r="I144" s="231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"/>
      <c r="AM144" s="220">
        <f>H144/$E$144*1</f>
        <v>5.6557171962528879E-2</v>
      </c>
      <c r="AN144" s="220">
        <f>H144/$E$144*2</f>
        <v>0.11311434392505776</v>
      </c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84"/>
      <c r="BH144" s="302"/>
      <c r="BI144" s="216"/>
      <c r="BJ144" s="216"/>
      <c r="BK144" s="216"/>
      <c r="BL144" s="216"/>
      <c r="BM144" s="216"/>
      <c r="BN144" s="216"/>
      <c r="BO144" s="216"/>
      <c r="BP144" s="216"/>
      <c r="BQ144" s="200"/>
      <c r="BR144" s="200"/>
      <c r="BS144" s="200"/>
      <c r="BT144" s="200"/>
      <c r="BU144" s="200"/>
      <c r="BV144" s="200"/>
      <c r="BW144" s="200"/>
      <c r="BX144" s="200"/>
      <c r="BY144" s="200"/>
      <c r="BZ144" s="200"/>
      <c r="CA144" s="200"/>
      <c r="CB144" s="200"/>
      <c r="CC144" s="200"/>
      <c r="CD144" s="200"/>
      <c r="CE144" s="200"/>
      <c r="CF144" s="200"/>
      <c r="CG144" s="200"/>
      <c r="CH144" s="200"/>
      <c r="CI144" s="200"/>
      <c r="CJ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U144" s="200"/>
      <c r="CV144" s="200"/>
      <c r="CW144" s="200"/>
      <c r="CX144" s="200"/>
      <c r="CY144" s="200"/>
      <c r="CZ144" s="200"/>
      <c r="DA144" s="200"/>
      <c r="DB144" s="200"/>
      <c r="DC144" s="200"/>
      <c r="DD144" s="200"/>
      <c r="DE144" s="200"/>
      <c r="DF144" s="200"/>
      <c r="DG144" s="200"/>
      <c r="DH144" s="200"/>
      <c r="DI144" s="200"/>
      <c r="DJ144" s="200"/>
      <c r="DK144" s="200"/>
      <c r="DL144" s="200"/>
      <c r="DM144" s="200"/>
      <c r="DN144" s="200"/>
      <c r="DO144" s="200"/>
      <c r="DP144" s="200"/>
      <c r="DQ144" s="200"/>
      <c r="DR144" s="200"/>
      <c r="DS144" s="200"/>
      <c r="DT144" s="200"/>
      <c r="DU144" s="200"/>
      <c r="DV144" s="200"/>
      <c r="DW144" s="200"/>
      <c r="DX144" s="200"/>
      <c r="DY144" s="200"/>
      <c r="DZ144" s="200"/>
      <c r="EA144" s="200"/>
      <c r="EB144" s="200"/>
      <c r="EC144" s="200"/>
      <c r="ED144" s="200"/>
      <c r="EE144" s="200"/>
      <c r="EF144" s="200"/>
      <c r="EG144" s="200"/>
      <c r="EH144" s="200"/>
      <c r="EI144" s="200"/>
      <c r="EJ144" s="200"/>
      <c r="EK144" s="200"/>
      <c r="EL144" s="200"/>
      <c r="EM144" s="200"/>
      <c r="EN144" s="200"/>
      <c r="EO144" s="200"/>
      <c r="EP144" s="200"/>
      <c r="EQ144" s="200"/>
      <c r="ER144" s="200"/>
      <c r="ES144" s="200"/>
      <c r="ET144" s="200"/>
      <c r="EU144" s="200"/>
      <c r="EV144" s="200"/>
      <c r="EW144" s="200"/>
      <c r="EX144" s="200"/>
      <c r="EY144" s="200"/>
      <c r="EZ144" s="200"/>
      <c r="FA144" s="200"/>
      <c r="FB144" s="200"/>
      <c r="FC144" s="200"/>
      <c r="FD144" s="198"/>
      <c r="FE144" s="198"/>
      <c r="FF144" s="198"/>
      <c r="FG144" s="198"/>
      <c r="FH144" s="198"/>
      <c r="FI144" s="198"/>
      <c r="FJ144" s="198"/>
      <c r="FK144" s="198"/>
      <c r="FL144" s="198"/>
      <c r="FM144" s="198"/>
      <c r="FN144" s="198"/>
      <c r="FO144" s="198"/>
      <c r="FP144" s="198"/>
      <c r="FQ144" s="198"/>
      <c r="FR144" s="198"/>
      <c r="FS144" s="198"/>
      <c r="FT144" s="198"/>
      <c r="FU144" s="198"/>
      <c r="FV144" s="198"/>
      <c r="FW144" s="198"/>
      <c r="FX144" s="198"/>
    </row>
    <row r="145" spans="1:180" x14ac:dyDescent="0.25">
      <c r="A145" s="198"/>
      <c r="B145" s="198"/>
      <c r="C145" s="226"/>
      <c r="D145" s="224" t="str">
        <f>Durasi!B56</f>
        <v>Balok</v>
      </c>
      <c r="E145" s="229">
        <f>Durasi!P56</f>
        <v>7</v>
      </c>
      <c r="F145" s="230" t="str">
        <f>Durasi!Q56</f>
        <v>hari</v>
      </c>
      <c r="G145" s="235">
        <f>RAB!F57</f>
        <v>174613413.74340004</v>
      </c>
      <c r="H145" s="234">
        <f>G145/$G$400*100</f>
        <v>1.0092296622581911</v>
      </c>
      <c r="I145" s="231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"/>
      <c r="AM145" s="2"/>
      <c r="AN145" s="220">
        <f>H145/$E$145*1</f>
        <v>0.14417566603688445</v>
      </c>
      <c r="AO145" s="220">
        <f>H145/$E$145*6</f>
        <v>0.86505399622130663</v>
      </c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84"/>
      <c r="BH145" s="302"/>
      <c r="BI145" s="216"/>
      <c r="BJ145" s="216"/>
      <c r="BK145" s="216"/>
      <c r="BL145" s="216"/>
      <c r="BM145" s="216"/>
      <c r="BN145" s="216"/>
      <c r="BO145" s="216"/>
      <c r="BP145" s="216"/>
      <c r="BQ145" s="200"/>
      <c r="BR145" s="200"/>
      <c r="BS145" s="200"/>
      <c r="BT145" s="200"/>
      <c r="BU145" s="200"/>
      <c r="BV145" s="200"/>
      <c r="BW145" s="200"/>
      <c r="BX145" s="200"/>
      <c r="BY145" s="200"/>
      <c r="BZ145" s="200"/>
      <c r="CA145" s="200"/>
      <c r="CB145" s="200"/>
      <c r="CC145" s="200"/>
      <c r="CD145" s="200"/>
      <c r="CE145" s="200"/>
      <c r="CF145" s="200"/>
      <c r="CG145" s="200"/>
      <c r="CH145" s="200"/>
      <c r="CI145" s="200"/>
      <c r="CJ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U145" s="200"/>
      <c r="CV145" s="200"/>
      <c r="CW145" s="200"/>
      <c r="CX145" s="200"/>
      <c r="CY145" s="200"/>
      <c r="CZ145" s="200"/>
      <c r="DA145" s="200"/>
      <c r="DB145" s="200"/>
      <c r="DC145" s="200"/>
      <c r="DD145" s="200"/>
      <c r="DE145" s="200"/>
      <c r="DF145" s="200"/>
      <c r="DG145" s="200"/>
      <c r="DH145" s="200"/>
      <c r="DI145" s="200"/>
      <c r="DJ145" s="200"/>
      <c r="DK145" s="200"/>
      <c r="DL145" s="200"/>
      <c r="DM145" s="200"/>
      <c r="DN145" s="200"/>
      <c r="DO145" s="200"/>
      <c r="DP145" s="200"/>
      <c r="DQ145" s="200"/>
      <c r="DR145" s="200"/>
      <c r="DS145" s="200"/>
      <c r="DT145" s="200"/>
      <c r="DU145" s="200"/>
      <c r="DV145" s="200"/>
      <c r="DW145" s="200"/>
      <c r="DX145" s="200"/>
      <c r="DY145" s="200"/>
      <c r="DZ145" s="200"/>
      <c r="EA145" s="200"/>
      <c r="EB145" s="200"/>
      <c r="EC145" s="200"/>
      <c r="ED145" s="200"/>
      <c r="EE145" s="200"/>
      <c r="EF145" s="200"/>
      <c r="EG145" s="200"/>
      <c r="EH145" s="200"/>
      <c r="EI145" s="200"/>
      <c r="EJ145" s="200"/>
      <c r="EK145" s="200"/>
      <c r="EL145" s="200"/>
      <c r="EM145" s="200"/>
      <c r="EN145" s="200"/>
      <c r="EO145" s="200"/>
      <c r="EP145" s="200"/>
      <c r="EQ145" s="200"/>
      <c r="ER145" s="200"/>
      <c r="ES145" s="200"/>
      <c r="ET145" s="200"/>
      <c r="EU145" s="200"/>
      <c r="EV145" s="200"/>
      <c r="EW145" s="200"/>
      <c r="EX145" s="200"/>
      <c r="EY145" s="200"/>
      <c r="EZ145" s="200"/>
      <c r="FA145" s="200"/>
      <c r="FB145" s="200"/>
      <c r="FC145" s="200"/>
      <c r="FD145" s="198"/>
      <c r="FE145" s="198"/>
      <c r="FF145" s="198"/>
      <c r="FG145" s="198"/>
      <c r="FH145" s="198"/>
      <c r="FI145" s="198"/>
      <c r="FJ145" s="198"/>
      <c r="FK145" s="198"/>
      <c r="FL145" s="198"/>
      <c r="FM145" s="198"/>
      <c r="FN145" s="198"/>
      <c r="FO145" s="198"/>
      <c r="FP145" s="198"/>
      <c r="FQ145" s="198"/>
      <c r="FR145" s="198"/>
      <c r="FS145" s="198"/>
      <c r="FT145" s="198"/>
      <c r="FU145" s="198"/>
      <c r="FV145" s="198"/>
      <c r="FW145" s="198"/>
      <c r="FX145" s="198"/>
    </row>
    <row r="146" spans="1:180" x14ac:dyDescent="0.25">
      <c r="A146" s="198"/>
      <c r="B146" s="198"/>
      <c r="C146" s="226"/>
      <c r="D146" s="224" t="str">
        <f>Durasi!B57</f>
        <v>Pelat lantai</v>
      </c>
      <c r="E146" s="229">
        <f>Durasi!P57</f>
        <v>5</v>
      </c>
      <c r="F146" s="230" t="str">
        <f>Durasi!Q57</f>
        <v>hari</v>
      </c>
      <c r="G146" s="235">
        <f>RAB!F58</f>
        <v>2007469.4032800002</v>
      </c>
      <c r="H146" s="234">
        <f>G146/$G$400*100</f>
        <v>1.1602760775544972E-2</v>
      </c>
      <c r="I146" s="231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"/>
      <c r="AM146" s="2"/>
      <c r="AN146" s="220">
        <f>H146/$E$146*1</f>
        <v>2.3205521551089943E-3</v>
      </c>
      <c r="AO146" s="220">
        <f>H146/$E$146*4</f>
        <v>9.282208620435977E-3</v>
      </c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84"/>
      <c r="BH146" s="302"/>
      <c r="BI146" s="216"/>
      <c r="BJ146" s="216"/>
      <c r="BK146" s="216"/>
      <c r="BL146" s="216"/>
      <c r="BM146" s="216"/>
      <c r="BN146" s="216"/>
      <c r="BO146" s="216"/>
      <c r="BP146" s="216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200"/>
      <c r="CA146" s="200"/>
      <c r="CB146" s="200"/>
      <c r="CC146" s="200"/>
      <c r="CD146" s="200"/>
      <c r="CE146" s="200"/>
      <c r="CF146" s="200"/>
      <c r="CG146" s="200"/>
      <c r="CH146" s="200"/>
      <c r="CI146" s="200"/>
      <c r="CJ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200"/>
      <c r="DC146" s="200"/>
      <c r="DD146" s="200"/>
      <c r="DE146" s="200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200"/>
      <c r="DQ146" s="200"/>
      <c r="DR146" s="200"/>
      <c r="DS146" s="200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200"/>
      <c r="EE146" s="200"/>
      <c r="EF146" s="200"/>
      <c r="EG146" s="200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200"/>
      <c r="ES146" s="200"/>
      <c r="ET146" s="200"/>
      <c r="EU146" s="200"/>
      <c r="EV146" s="200"/>
      <c r="EW146" s="200"/>
      <c r="EX146" s="200"/>
      <c r="EY146" s="200"/>
      <c r="EZ146" s="200"/>
      <c r="FA146" s="200"/>
      <c r="FB146" s="200"/>
      <c r="FC146" s="200"/>
      <c r="FD146" s="198"/>
      <c r="FE146" s="198"/>
      <c r="FF146" s="198"/>
      <c r="FG146" s="198"/>
      <c r="FH146" s="198"/>
      <c r="FI146" s="198"/>
      <c r="FJ146" s="198"/>
      <c r="FK146" s="198"/>
      <c r="FL146" s="198"/>
      <c r="FM146" s="198"/>
      <c r="FN146" s="198"/>
      <c r="FO146" s="198"/>
      <c r="FP146" s="198"/>
      <c r="FQ146" s="198"/>
      <c r="FR146" s="198"/>
      <c r="FS146" s="198"/>
      <c r="FT146" s="198"/>
      <c r="FU146" s="198"/>
      <c r="FV146" s="198"/>
      <c r="FW146" s="198"/>
      <c r="FX146" s="198"/>
    </row>
    <row r="147" spans="1:180" x14ac:dyDescent="0.25">
      <c r="A147" s="198"/>
      <c r="B147" s="198"/>
      <c r="C147" s="226"/>
      <c r="D147" s="224" t="str">
        <f>Durasi!B58</f>
        <v>Tangga</v>
      </c>
      <c r="E147" s="229">
        <f>Durasi!P58</f>
        <v>1</v>
      </c>
      <c r="F147" s="230" t="str">
        <f>Durasi!Q58</f>
        <v>hari</v>
      </c>
      <c r="G147" s="235">
        <f>RAB!F59</f>
        <v>7199166.3588875011</v>
      </c>
      <c r="H147" s="234">
        <f>G147/$G$400*100</f>
        <v>4.1609702697855813E-2</v>
      </c>
      <c r="I147" s="231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"/>
      <c r="AM147" s="2"/>
      <c r="AN147" s="220">
        <f>H147/$E$147*1</f>
        <v>4.1609702697855813E-2</v>
      </c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84"/>
      <c r="BH147" s="302"/>
      <c r="BI147" s="216"/>
      <c r="BJ147" s="216"/>
      <c r="BK147" s="216"/>
      <c r="BL147" s="216"/>
      <c r="BM147" s="216"/>
      <c r="BN147" s="216"/>
      <c r="BO147" s="216"/>
      <c r="BP147" s="216"/>
      <c r="BQ147" s="200"/>
      <c r="BR147" s="200"/>
      <c r="BS147" s="200"/>
      <c r="BT147" s="200"/>
      <c r="BU147" s="200"/>
      <c r="BV147" s="200"/>
      <c r="BW147" s="200"/>
      <c r="BX147" s="200"/>
      <c r="BY147" s="200"/>
      <c r="BZ147" s="200"/>
      <c r="CA147" s="200"/>
      <c r="CB147" s="200"/>
      <c r="CC147" s="200"/>
      <c r="CD147" s="200"/>
      <c r="CE147" s="200"/>
      <c r="CF147" s="200"/>
      <c r="CG147" s="200"/>
      <c r="CH147" s="200"/>
      <c r="CI147" s="200"/>
      <c r="CJ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U147" s="200"/>
      <c r="CV147" s="200"/>
      <c r="CW147" s="200"/>
      <c r="CX147" s="200"/>
      <c r="CY147" s="200"/>
      <c r="CZ147" s="200"/>
      <c r="DA147" s="200"/>
      <c r="DB147" s="200"/>
      <c r="DC147" s="200"/>
      <c r="DD147" s="200"/>
      <c r="DE147" s="200"/>
      <c r="DF147" s="200"/>
      <c r="DG147" s="200"/>
      <c r="DH147" s="200"/>
      <c r="DI147" s="200"/>
      <c r="DJ147" s="200"/>
      <c r="DK147" s="200"/>
      <c r="DL147" s="200"/>
      <c r="DM147" s="200"/>
      <c r="DN147" s="200"/>
      <c r="DO147" s="200"/>
      <c r="DP147" s="200"/>
      <c r="DQ147" s="200"/>
      <c r="DR147" s="200"/>
      <c r="DS147" s="200"/>
      <c r="DT147" s="200"/>
      <c r="DU147" s="200"/>
      <c r="DV147" s="200"/>
      <c r="DW147" s="200"/>
      <c r="DX147" s="200"/>
      <c r="DY147" s="200"/>
      <c r="DZ147" s="200"/>
      <c r="EA147" s="200"/>
      <c r="EB147" s="200"/>
      <c r="EC147" s="200"/>
      <c r="ED147" s="200"/>
      <c r="EE147" s="200"/>
      <c r="EF147" s="200"/>
      <c r="EG147" s="200"/>
      <c r="EH147" s="200"/>
      <c r="EI147" s="200"/>
      <c r="EJ147" s="200"/>
      <c r="EK147" s="200"/>
      <c r="EL147" s="200"/>
      <c r="EM147" s="200"/>
      <c r="EN147" s="200"/>
      <c r="EO147" s="200"/>
      <c r="EP147" s="200"/>
      <c r="EQ147" s="200"/>
      <c r="ER147" s="200"/>
      <c r="ES147" s="200"/>
      <c r="ET147" s="200"/>
      <c r="EU147" s="200"/>
      <c r="EV147" s="200"/>
      <c r="EW147" s="200"/>
      <c r="EX147" s="200"/>
      <c r="EY147" s="200"/>
      <c r="EZ147" s="200"/>
      <c r="FA147" s="200"/>
      <c r="FB147" s="200"/>
      <c r="FC147" s="200"/>
      <c r="FD147" s="198"/>
      <c r="FE147" s="198"/>
      <c r="FF147" s="198"/>
      <c r="FG147" s="198"/>
      <c r="FH147" s="198"/>
      <c r="FI147" s="198"/>
      <c r="FJ147" s="198"/>
      <c r="FK147" s="198"/>
      <c r="FL147" s="198"/>
      <c r="FM147" s="198"/>
      <c r="FN147" s="198"/>
      <c r="FO147" s="198"/>
      <c r="FP147" s="198"/>
      <c r="FQ147" s="198"/>
      <c r="FR147" s="198"/>
      <c r="FS147" s="198"/>
      <c r="FT147" s="198"/>
      <c r="FU147" s="198"/>
      <c r="FV147" s="198"/>
      <c r="FW147" s="198"/>
      <c r="FX147" s="198"/>
    </row>
    <row r="148" spans="1:180" x14ac:dyDescent="0.25">
      <c r="A148" s="198"/>
      <c r="B148" s="198"/>
      <c r="C148" s="226"/>
      <c r="D148" s="224" t="s">
        <v>411</v>
      </c>
      <c r="E148" s="229"/>
      <c r="F148" s="230"/>
      <c r="G148" s="235"/>
      <c r="H148" s="234"/>
      <c r="I148" s="231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84"/>
      <c r="BH148" s="302"/>
      <c r="BI148" s="216"/>
      <c r="BJ148" s="216"/>
      <c r="BK148" s="216"/>
      <c r="BL148" s="216"/>
      <c r="BM148" s="216"/>
      <c r="BN148" s="216"/>
      <c r="BO148" s="216"/>
      <c r="BP148" s="216"/>
      <c r="BQ148" s="200"/>
      <c r="BR148" s="200"/>
      <c r="BS148" s="200"/>
      <c r="BT148" s="200"/>
      <c r="BU148" s="200"/>
      <c r="BV148" s="200"/>
      <c r="BW148" s="200"/>
      <c r="BX148" s="200"/>
      <c r="BY148" s="200"/>
      <c r="BZ148" s="200"/>
      <c r="CA148" s="200"/>
      <c r="CB148" s="200"/>
      <c r="CC148" s="200"/>
      <c r="CD148" s="200"/>
      <c r="CE148" s="200"/>
      <c r="CF148" s="200"/>
      <c r="CG148" s="200"/>
      <c r="CH148" s="200"/>
      <c r="CI148" s="200"/>
      <c r="CJ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U148" s="200"/>
      <c r="CV148" s="200"/>
      <c r="CW148" s="200"/>
      <c r="CX148" s="200"/>
      <c r="CY148" s="200"/>
      <c r="CZ148" s="200"/>
      <c r="DA148" s="200"/>
      <c r="DB148" s="200"/>
      <c r="DC148" s="200"/>
      <c r="DD148" s="200"/>
      <c r="DE148" s="200"/>
      <c r="DF148" s="200"/>
      <c r="DG148" s="200"/>
      <c r="DH148" s="200"/>
      <c r="DI148" s="200"/>
      <c r="DJ148" s="200"/>
      <c r="DK148" s="200"/>
      <c r="DL148" s="200"/>
      <c r="DM148" s="200"/>
      <c r="DN148" s="200"/>
      <c r="DO148" s="200"/>
      <c r="DP148" s="200"/>
      <c r="DQ148" s="200"/>
      <c r="DR148" s="200"/>
      <c r="DS148" s="200"/>
      <c r="DT148" s="200"/>
      <c r="DU148" s="200"/>
      <c r="DV148" s="200"/>
      <c r="DW148" s="200"/>
      <c r="DX148" s="200"/>
      <c r="DY148" s="200"/>
      <c r="DZ148" s="200"/>
      <c r="EA148" s="200"/>
      <c r="EB148" s="200"/>
      <c r="EC148" s="200"/>
      <c r="ED148" s="200"/>
      <c r="EE148" s="200"/>
      <c r="EF148" s="200"/>
      <c r="EG148" s="200"/>
      <c r="EH148" s="200"/>
      <c r="EI148" s="200"/>
      <c r="EJ148" s="200"/>
      <c r="EK148" s="200"/>
      <c r="EL148" s="200"/>
      <c r="EM148" s="200"/>
      <c r="EN148" s="200"/>
      <c r="EO148" s="200"/>
      <c r="EP148" s="200"/>
      <c r="EQ148" s="200"/>
      <c r="ER148" s="200"/>
      <c r="ES148" s="200"/>
      <c r="ET148" s="200"/>
      <c r="EU148" s="200"/>
      <c r="EV148" s="200"/>
      <c r="EW148" s="200"/>
      <c r="EX148" s="200"/>
      <c r="EY148" s="200"/>
      <c r="EZ148" s="200"/>
      <c r="FA148" s="200"/>
      <c r="FB148" s="200"/>
      <c r="FC148" s="200"/>
      <c r="FD148" s="198"/>
      <c r="FE148" s="198"/>
      <c r="FF148" s="198"/>
      <c r="FG148" s="198"/>
      <c r="FH148" s="198"/>
      <c r="FI148" s="198"/>
      <c r="FJ148" s="198"/>
      <c r="FK148" s="198"/>
      <c r="FL148" s="198"/>
      <c r="FM148" s="198"/>
      <c r="FN148" s="198"/>
      <c r="FO148" s="198"/>
      <c r="FP148" s="198"/>
      <c r="FQ148" s="198"/>
      <c r="FR148" s="198"/>
      <c r="FS148" s="198"/>
      <c r="FT148" s="198"/>
      <c r="FU148" s="198"/>
      <c r="FV148" s="198"/>
      <c r="FW148" s="198"/>
      <c r="FX148" s="198"/>
    </row>
    <row r="149" spans="1:180" x14ac:dyDescent="0.25">
      <c r="A149" s="198"/>
      <c r="B149" s="198"/>
      <c r="C149" s="226"/>
      <c r="D149" s="224" t="str">
        <f>D144</f>
        <v>Kolom</v>
      </c>
      <c r="E149" s="229">
        <f t="shared" ref="E149:G149" si="0">E144</f>
        <v>3</v>
      </c>
      <c r="F149" s="241" t="str">
        <f t="shared" si="0"/>
        <v>hari</v>
      </c>
      <c r="G149" s="235">
        <f t="shared" si="0"/>
        <v>29355976.852540806</v>
      </c>
      <c r="H149" s="234">
        <f>G149/$G$400*100</f>
        <v>0.16967151588758664</v>
      </c>
      <c r="I149" s="231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"/>
      <c r="AP149" s="2"/>
      <c r="AQ149" s="220">
        <f>H149/$E$149*3</f>
        <v>0.16967151588758664</v>
      </c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84"/>
      <c r="BH149" s="302"/>
      <c r="BI149" s="216"/>
      <c r="BJ149" s="216"/>
      <c r="BK149" s="216"/>
      <c r="BL149" s="216"/>
      <c r="BM149" s="216"/>
      <c r="BN149" s="216"/>
      <c r="BO149" s="216"/>
      <c r="BP149" s="216"/>
      <c r="BQ149" s="200"/>
      <c r="BR149" s="200"/>
      <c r="BS149" s="200"/>
      <c r="BT149" s="200"/>
      <c r="BU149" s="200"/>
      <c r="BV149" s="200"/>
      <c r="BW149" s="200"/>
      <c r="BX149" s="200"/>
      <c r="BY149" s="200"/>
      <c r="BZ149" s="200"/>
      <c r="CA149" s="200"/>
      <c r="CB149" s="200"/>
      <c r="CC149" s="200"/>
      <c r="CD149" s="200"/>
      <c r="CE149" s="200"/>
      <c r="CF149" s="200"/>
      <c r="CG149" s="200"/>
      <c r="CH149" s="200"/>
      <c r="CI149" s="200"/>
      <c r="CJ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U149" s="200"/>
      <c r="CV149" s="200"/>
      <c r="CW149" s="200"/>
      <c r="CX149" s="200"/>
      <c r="CY149" s="200"/>
      <c r="CZ149" s="200"/>
      <c r="DA149" s="200"/>
      <c r="DB149" s="200"/>
      <c r="DC149" s="200"/>
      <c r="DD149" s="200"/>
      <c r="DE149" s="200"/>
      <c r="DF149" s="200"/>
      <c r="DG149" s="200"/>
      <c r="DH149" s="200"/>
      <c r="DI149" s="200"/>
      <c r="DJ149" s="200"/>
      <c r="DK149" s="200"/>
      <c r="DL149" s="200"/>
      <c r="DM149" s="200"/>
      <c r="DN149" s="200"/>
      <c r="DO149" s="200"/>
      <c r="DP149" s="200"/>
      <c r="DQ149" s="200"/>
      <c r="DR149" s="200"/>
      <c r="DS149" s="200"/>
      <c r="DT149" s="200"/>
      <c r="DU149" s="200"/>
      <c r="DV149" s="200"/>
      <c r="DW149" s="200"/>
      <c r="DX149" s="200"/>
      <c r="DY149" s="200"/>
      <c r="DZ149" s="200"/>
      <c r="EA149" s="200"/>
      <c r="EB149" s="200"/>
      <c r="EC149" s="200"/>
      <c r="ED149" s="200"/>
      <c r="EE149" s="200"/>
      <c r="EF149" s="200"/>
      <c r="EG149" s="200"/>
      <c r="EH149" s="200"/>
      <c r="EI149" s="200"/>
      <c r="EJ149" s="200"/>
      <c r="EK149" s="200"/>
      <c r="EL149" s="200"/>
      <c r="EM149" s="200"/>
      <c r="EN149" s="200"/>
      <c r="EO149" s="200"/>
      <c r="EP149" s="200"/>
      <c r="EQ149" s="200"/>
      <c r="ER149" s="200"/>
      <c r="ES149" s="200"/>
      <c r="ET149" s="200"/>
      <c r="EU149" s="200"/>
      <c r="EV149" s="200"/>
      <c r="EW149" s="200"/>
      <c r="EX149" s="200"/>
      <c r="EY149" s="200"/>
      <c r="EZ149" s="200"/>
      <c r="FA149" s="200"/>
      <c r="FB149" s="200"/>
      <c r="FC149" s="200"/>
      <c r="FD149" s="198"/>
      <c r="FE149" s="198"/>
      <c r="FF149" s="198"/>
      <c r="FG149" s="198"/>
      <c r="FH149" s="198"/>
      <c r="FI149" s="198"/>
      <c r="FJ149" s="198"/>
      <c r="FK149" s="198"/>
      <c r="FL149" s="198"/>
      <c r="FM149" s="198"/>
      <c r="FN149" s="198"/>
      <c r="FO149" s="198"/>
      <c r="FP149" s="198"/>
      <c r="FQ149" s="198"/>
      <c r="FR149" s="198"/>
      <c r="FS149" s="198"/>
      <c r="FT149" s="198"/>
      <c r="FU149" s="198"/>
      <c r="FV149" s="198"/>
      <c r="FW149" s="198"/>
      <c r="FX149" s="198"/>
    </row>
    <row r="150" spans="1:180" x14ac:dyDescent="0.25">
      <c r="A150" s="198"/>
      <c r="B150" s="198"/>
      <c r="C150" s="226"/>
      <c r="D150" s="224" t="str">
        <f t="shared" ref="D150:G152" si="1">D145</f>
        <v>Balok</v>
      </c>
      <c r="E150" s="229">
        <f t="shared" si="1"/>
        <v>7</v>
      </c>
      <c r="F150" s="241" t="str">
        <f t="shared" si="1"/>
        <v>hari</v>
      </c>
      <c r="G150" s="235">
        <f t="shared" si="1"/>
        <v>174613413.74340004</v>
      </c>
      <c r="H150" s="234">
        <f>G150/$G$400*100</f>
        <v>1.0092296622581911</v>
      </c>
      <c r="I150" s="231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"/>
      <c r="AP150" s="2"/>
      <c r="AQ150" s="219"/>
      <c r="AR150" s="220">
        <f>H150/$E$150*3</f>
        <v>0.43252699811065332</v>
      </c>
      <c r="AS150" s="220">
        <f>H150/$E$150*4</f>
        <v>0.57670266414753779</v>
      </c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84"/>
      <c r="BH150" s="302"/>
      <c r="BI150" s="216"/>
      <c r="BJ150" s="216"/>
      <c r="BK150" s="216"/>
      <c r="BL150" s="216"/>
      <c r="BM150" s="216"/>
      <c r="BN150" s="216"/>
      <c r="BO150" s="216"/>
      <c r="BP150" s="216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200"/>
      <c r="CA150" s="200"/>
      <c r="CB150" s="200"/>
      <c r="CC150" s="200"/>
      <c r="CD150" s="200"/>
      <c r="CE150" s="200"/>
      <c r="CF150" s="200"/>
      <c r="CG150" s="200"/>
      <c r="CH150" s="200"/>
      <c r="CI150" s="200"/>
      <c r="CJ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200"/>
      <c r="DC150" s="200"/>
      <c r="DD150" s="200"/>
      <c r="DE150" s="200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200"/>
      <c r="DQ150" s="200"/>
      <c r="DR150" s="200"/>
      <c r="DS150" s="200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200"/>
      <c r="EE150" s="200"/>
      <c r="EF150" s="200"/>
      <c r="EG150" s="200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200"/>
      <c r="ES150" s="200"/>
      <c r="ET150" s="200"/>
      <c r="EU150" s="200"/>
      <c r="EV150" s="200"/>
      <c r="EW150" s="200"/>
      <c r="EX150" s="200"/>
      <c r="EY150" s="200"/>
      <c r="EZ150" s="200"/>
      <c r="FA150" s="200"/>
      <c r="FB150" s="200"/>
      <c r="FC150" s="200"/>
      <c r="FD150" s="198"/>
      <c r="FE150" s="198"/>
      <c r="FF150" s="198"/>
      <c r="FG150" s="198"/>
      <c r="FH150" s="198"/>
      <c r="FI150" s="198"/>
      <c r="FJ150" s="198"/>
      <c r="FK150" s="198"/>
      <c r="FL150" s="198"/>
      <c r="FM150" s="198"/>
      <c r="FN150" s="198"/>
      <c r="FO150" s="198"/>
      <c r="FP150" s="198"/>
      <c r="FQ150" s="198"/>
      <c r="FR150" s="198"/>
      <c r="FS150" s="198"/>
      <c r="FT150" s="198"/>
      <c r="FU150" s="198"/>
      <c r="FV150" s="198"/>
      <c r="FW150" s="198"/>
      <c r="FX150" s="198"/>
    </row>
    <row r="151" spans="1:180" x14ac:dyDescent="0.25">
      <c r="A151" s="198"/>
      <c r="B151" s="198"/>
      <c r="C151" s="226"/>
      <c r="D151" s="224" t="str">
        <f t="shared" si="1"/>
        <v>Pelat lantai</v>
      </c>
      <c r="E151" s="229">
        <f t="shared" si="1"/>
        <v>5</v>
      </c>
      <c r="F151" s="241" t="str">
        <f t="shared" si="1"/>
        <v>hari</v>
      </c>
      <c r="G151" s="235">
        <f t="shared" si="1"/>
        <v>2007469.4032800002</v>
      </c>
      <c r="H151" s="234">
        <f>G151/$G$400*100</f>
        <v>1.1602760775544972E-2</v>
      </c>
      <c r="I151" s="231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"/>
      <c r="AP151" s="2"/>
      <c r="AQ151" s="219"/>
      <c r="AR151" s="220">
        <f>H151/$E$151*3</f>
        <v>6.9616564653269828E-3</v>
      </c>
      <c r="AS151" s="220">
        <f>H151/$E$151*2</f>
        <v>4.6411043102179885E-3</v>
      </c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84"/>
      <c r="BH151" s="302"/>
      <c r="BI151" s="216"/>
      <c r="BJ151" s="216"/>
      <c r="BK151" s="216"/>
      <c r="BL151" s="216"/>
      <c r="BM151" s="216"/>
      <c r="BN151" s="216"/>
      <c r="BO151" s="216"/>
      <c r="BP151" s="216"/>
      <c r="BQ151" s="200"/>
      <c r="BR151" s="200"/>
      <c r="BS151" s="200"/>
      <c r="BT151" s="200"/>
      <c r="BU151" s="200"/>
      <c r="BV151" s="200"/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0"/>
      <c r="CG151" s="200"/>
      <c r="CH151" s="200"/>
      <c r="CI151" s="200"/>
      <c r="CJ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U151" s="200"/>
      <c r="CV151" s="200"/>
      <c r="CW151" s="200"/>
      <c r="CX151" s="200"/>
      <c r="CY151" s="200"/>
      <c r="CZ151" s="200"/>
      <c r="DA151" s="200"/>
      <c r="DB151" s="200"/>
      <c r="DC151" s="200"/>
      <c r="DD151" s="200"/>
      <c r="DE151" s="200"/>
      <c r="DF151" s="200"/>
      <c r="DG151" s="200"/>
      <c r="DH151" s="200"/>
      <c r="DI151" s="200"/>
      <c r="DJ151" s="200"/>
      <c r="DK151" s="200"/>
      <c r="DL151" s="200"/>
      <c r="DM151" s="200"/>
      <c r="DN151" s="200"/>
      <c r="DO151" s="200"/>
      <c r="DP151" s="200"/>
      <c r="DQ151" s="200"/>
      <c r="DR151" s="200"/>
      <c r="DS151" s="200"/>
      <c r="DT151" s="200"/>
      <c r="DU151" s="200"/>
      <c r="DV151" s="200"/>
      <c r="DW151" s="200"/>
      <c r="DX151" s="200"/>
      <c r="DY151" s="200"/>
      <c r="DZ151" s="200"/>
      <c r="EA151" s="200"/>
      <c r="EB151" s="200"/>
      <c r="EC151" s="200"/>
      <c r="ED151" s="200"/>
      <c r="EE151" s="200"/>
      <c r="EF151" s="200"/>
      <c r="EG151" s="200"/>
      <c r="EH151" s="200"/>
      <c r="EI151" s="200"/>
      <c r="EJ151" s="200"/>
      <c r="EK151" s="200"/>
      <c r="EL151" s="200"/>
      <c r="EM151" s="200"/>
      <c r="EN151" s="200"/>
      <c r="EO151" s="200"/>
      <c r="EP151" s="200"/>
      <c r="EQ151" s="200"/>
      <c r="ER151" s="200"/>
      <c r="ES151" s="200"/>
      <c r="ET151" s="200"/>
      <c r="EU151" s="200"/>
      <c r="EV151" s="200"/>
      <c r="EW151" s="200"/>
      <c r="EX151" s="200"/>
      <c r="EY151" s="200"/>
      <c r="EZ151" s="200"/>
      <c r="FA151" s="200"/>
      <c r="FB151" s="200"/>
      <c r="FC151" s="200"/>
      <c r="FD151" s="198"/>
      <c r="FE151" s="198"/>
      <c r="FF151" s="198"/>
      <c r="FG151" s="198"/>
      <c r="FH151" s="198"/>
      <c r="FI151" s="198"/>
      <c r="FJ151" s="198"/>
      <c r="FK151" s="198"/>
      <c r="FL151" s="198"/>
      <c r="FM151" s="198"/>
      <c r="FN151" s="198"/>
      <c r="FO151" s="198"/>
      <c r="FP151" s="198"/>
      <c r="FQ151" s="198"/>
      <c r="FR151" s="198"/>
      <c r="FS151" s="198"/>
      <c r="FT151" s="198"/>
      <c r="FU151" s="198"/>
      <c r="FV151" s="198"/>
      <c r="FW151" s="198"/>
      <c r="FX151" s="198"/>
    </row>
    <row r="152" spans="1:180" x14ac:dyDescent="0.25">
      <c r="A152" s="198"/>
      <c r="B152" s="198"/>
      <c r="C152" s="226"/>
      <c r="D152" s="224" t="str">
        <f t="shared" si="1"/>
        <v>Tangga</v>
      </c>
      <c r="E152" s="229">
        <f t="shared" si="1"/>
        <v>1</v>
      </c>
      <c r="F152" s="241" t="str">
        <f t="shared" si="1"/>
        <v>hari</v>
      </c>
      <c r="G152" s="235">
        <f t="shared" si="1"/>
        <v>7199166.3588875011</v>
      </c>
      <c r="H152" s="234">
        <f>G152/$G$400*100</f>
        <v>4.1609702697855813E-2</v>
      </c>
      <c r="I152" s="231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"/>
      <c r="AP152" s="2"/>
      <c r="AQ152" s="219"/>
      <c r="AR152" s="220">
        <f>H152/$E$152*1</f>
        <v>4.1609702697855813E-2</v>
      </c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84"/>
      <c r="BH152" s="302"/>
      <c r="BI152" s="216"/>
      <c r="BJ152" s="216"/>
      <c r="BK152" s="216"/>
      <c r="BL152" s="216"/>
      <c r="BM152" s="216"/>
      <c r="BN152" s="216"/>
      <c r="BO152" s="216"/>
      <c r="BP152" s="216"/>
      <c r="BQ152" s="200"/>
      <c r="BR152" s="200"/>
      <c r="BS152" s="200"/>
      <c r="BT152" s="200"/>
      <c r="BU152" s="200"/>
      <c r="BV152" s="200"/>
      <c r="BW152" s="200"/>
      <c r="BX152" s="200"/>
      <c r="BY152" s="200"/>
      <c r="BZ152" s="200"/>
      <c r="CA152" s="200"/>
      <c r="CB152" s="200"/>
      <c r="CC152" s="200"/>
      <c r="CD152" s="200"/>
      <c r="CE152" s="200"/>
      <c r="CF152" s="200"/>
      <c r="CG152" s="200"/>
      <c r="CH152" s="200"/>
      <c r="CI152" s="200"/>
      <c r="CJ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U152" s="200"/>
      <c r="CV152" s="200"/>
      <c r="CW152" s="200"/>
      <c r="CX152" s="200"/>
      <c r="CY152" s="200"/>
      <c r="CZ152" s="200"/>
      <c r="DA152" s="200"/>
      <c r="DB152" s="200"/>
      <c r="DC152" s="200"/>
      <c r="DD152" s="200"/>
      <c r="DE152" s="200"/>
      <c r="DF152" s="200"/>
      <c r="DG152" s="200"/>
      <c r="DH152" s="200"/>
      <c r="DI152" s="200"/>
      <c r="DJ152" s="200"/>
      <c r="DK152" s="200"/>
      <c r="DL152" s="200"/>
      <c r="DM152" s="200"/>
      <c r="DN152" s="200"/>
      <c r="DO152" s="200"/>
      <c r="DP152" s="200"/>
      <c r="DQ152" s="200"/>
      <c r="DR152" s="200"/>
      <c r="DS152" s="200"/>
      <c r="DT152" s="200"/>
      <c r="DU152" s="200"/>
      <c r="DV152" s="200"/>
      <c r="DW152" s="200"/>
      <c r="DX152" s="200"/>
      <c r="DY152" s="200"/>
      <c r="DZ152" s="200"/>
      <c r="EA152" s="200"/>
      <c r="EB152" s="200"/>
      <c r="EC152" s="200"/>
      <c r="ED152" s="200"/>
      <c r="EE152" s="200"/>
      <c r="EF152" s="200"/>
      <c r="EG152" s="200"/>
      <c r="EH152" s="200"/>
      <c r="EI152" s="200"/>
      <c r="EJ152" s="200"/>
      <c r="EK152" s="200"/>
      <c r="EL152" s="200"/>
      <c r="EM152" s="200"/>
      <c r="EN152" s="200"/>
      <c r="EO152" s="200"/>
      <c r="EP152" s="200"/>
      <c r="EQ152" s="200"/>
      <c r="ER152" s="200"/>
      <c r="ES152" s="200"/>
      <c r="ET152" s="200"/>
      <c r="EU152" s="200"/>
      <c r="EV152" s="200"/>
      <c r="EW152" s="200"/>
      <c r="EX152" s="200"/>
      <c r="EY152" s="200"/>
      <c r="EZ152" s="200"/>
      <c r="FA152" s="200"/>
      <c r="FB152" s="200"/>
      <c r="FC152" s="200"/>
      <c r="FD152" s="198"/>
      <c r="FE152" s="198"/>
      <c r="FF152" s="198"/>
      <c r="FG152" s="198"/>
      <c r="FH152" s="198"/>
      <c r="FI152" s="198"/>
      <c r="FJ152" s="198"/>
      <c r="FK152" s="198"/>
      <c r="FL152" s="198"/>
      <c r="FM152" s="198"/>
      <c r="FN152" s="198"/>
      <c r="FO152" s="198"/>
      <c r="FP152" s="198"/>
      <c r="FQ152" s="198"/>
      <c r="FR152" s="198"/>
      <c r="FS152" s="198"/>
      <c r="FT152" s="198"/>
      <c r="FU152" s="198"/>
      <c r="FV152" s="198"/>
      <c r="FW152" s="198"/>
      <c r="FX152" s="198"/>
    </row>
    <row r="153" spans="1:180" x14ac:dyDescent="0.25">
      <c r="A153" s="198"/>
      <c r="B153" s="198"/>
      <c r="C153" s="226"/>
      <c r="D153" s="224"/>
      <c r="E153" s="229"/>
      <c r="F153" s="230"/>
      <c r="G153" s="235"/>
      <c r="H153" s="234"/>
      <c r="I153" s="231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84"/>
      <c r="BH153" s="302"/>
      <c r="BI153" s="216"/>
      <c r="BJ153" s="216"/>
      <c r="BK153" s="216"/>
      <c r="BL153" s="216"/>
      <c r="BM153" s="216"/>
      <c r="BN153" s="216"/>
      <c r="BO153" s="216"/>
      <c r="BP153" s="216"/>
      <c r="BQ153" s="200"/>
      <c r="BR153" s="200"/>
      <c r="BS153" s="200"/>
      <c r="BT153" s="200"/>
      <c r="BU153" s="200"/>
      <c r="BV153" s="200"/>
      <c r="BW153" s="200"/>
      <c r="BX153" s="200"/>
      <c r="BY153" s="200"/>
      <c r="BZ153" s="200"/>
      <c r="CA153" s="200"/>
      <c r="CB153" s="200"/>
      <c r="CC153" s="200"/>
      <c r="CD153" s="200"/>
      <c r="CE153" s="200"/>
      <c r="CF153" s="200"/>
      <c r="CG153" s="200"/>
      <c r="CH153" s="200"/>
      <c r="CI153" s="200"/>
      <c r="CJ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U153" s="200"/>
      <c r="CV153" s="200"/>
      <c r="CW153" s="200"/>
      <c r="CX153" s="200"/>
      <c r="CY153" s="200"/>
      <c r="CZ153" s="200"/>
      <c r="DA153" s="200"/>
      <c r="DB153" s="200"/>
      <c r="DC153" s="200"/>
      <c r="DD153" s="200"/>
      <c r="DE153" s="200"/>
      <c r="DF153" s="200"/>
      <c r="DG153" s="200"/>
      <c r="DH153" s="200"/>
      <c r="DI153" s="200"/>
      <c r="DJ153" s="200"/>
      <c r="DK153" s="200"/>
      <c r="DL153" s="200"/>
      <c r="DM153" s="200"/>
      <c r="DN153" s="200"/>
      <c r="DO153" s="200"/>
      <c r="DP153" s="200"/>
      <c r="DQ153" s="200"/>
      <c r="DR153" s="200"/>
      <c r="DS153" s="200"/>
      <c r="DT153" s="200"/>
      <c r="DU153" s="200"/>
      <c r="DV153" s="200"/>
      <c r="DW153" s="200"/>
      <c r="DX153" s="200"/>
      <c r="DY153" s="200"/>
      <c r="DZ153" s="200"/>
      <c r="EA153" s="200"/>
      <c r="EB153" s="200"/>
      <c r="EC153" s="200"/>
      <c r="ED153" s="200"/>
      <c r="EE153" s="200"/>
      <c r="EF153" s="200"/>
      <c r="EG153" s="200"/>
      <c r="EH153" s="200"/>
      <c r="EI153" s="200"/>
      <c r="EJ153" s="200"/>
      <c r="EK153" s="200"/>
      <c r="EL153" s="200"/>
      <c r="EM153" s="200"/>
      <c r="EN153" s="200"/>
      <c r="EO153" s="200"/>
      <c r="EP153" s="200"/>
      <c r="EQ153" s="200"/>
      <c r="ER153" s="200"/>
      <c r="ES153" s="200"/>
      <c r="ET153" s="200"/>
      <c r="EU153" s="200"/>
      <c r="EV153" s="200"/>
      <c r="EW153" s="200"/>
      <c r="EX153" s="200"/>
      <c r="EY153" s="200"/>
      <c r="EZ153" s="200"/>
      <c r="FA153" s="200"/>
      <c r="FB153" s="200"/>
      <c r="FC153" s="200"/>
      <c r="FD153" s="198"/>
      <c r="FE153" s="198"/>
      <c r="FF153" s="198"/>
      <c r="FG153" s="198"/>
      <c r="FH153" s="198"/>
      <c r="FI153" s="198"/>
      <c r="FJ153" s="198"/>
      <c r="FK153" s="198"/>
      <c r="FL153" s="198"/>
      <c r="FM153" s="198"/>
      <c r="FN153" s="198"/>
      <c r="FO153" s="198"/>
      <c r="FP153" s="198"/>
      <c r="FQ153" s="198"/>
      <c r="FR153" s="198"/>
      <c r="FS153" s="198"/>
      <c r="FT153" s="198"/>
      <c r="FU153" s="198"/>
      <c r="FV153" s="198"/>
      <c r="FW153" s="198"/>
      <c r="FX153" s="198"/>
    </row>
    <row r="154" spans="1:180" x14ac:dyDescent="0.25">
      <c r="A154" s="198"/>
      <c r="B154" s="198"/>
      <c r="C154" s="226" t="s">
        <v>324</v>
      </c>
      <c r="D154" s="224" t="str">
        <f>Durasi!B62</f>
        <v>PEKERJAAN BETON</v>
      </c>
      <c r="E154" s="229"/>
      <c r="F154" s="230"/>
      <c r="G154" s="235"/>
      <c r="H154" s="234"/>
      <c r="I154" s="231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84"/>
      <c r="BH154" s="302"/>
      <c r="BI154" s="216"/>
      <c r="BJ154" s="216"/>
      <c r="BK154" s="216"/>
      <c r="BL154" s="216"/>
      <c r="BM154" s="216"/>
      <c r="BN154" s="216"/>
      <c r="BO154" s="216"/>
      <c r="BP154" s="216"/>
      <c r="BQ154" s="200"/>
      <c r="BR154" s="200"/>
      <c r="BS154" s="200"/>
      <c r="BT154" s="200"/>
      <c r="BU154" s="200"/>
      <c r="BV154" s="200"/>
      <c r="BW154" s="200"/>
      <c r="BX154" s="200"/>
      <c r="BY154" s="200"/>
      <c r="BZ154" s="200"/>
      <c r="CA154" s="200"/>
      <c r="CB154" s="200"/>
      <c r="CC154" s="200"/>
      <c r="CD154" s="200"/>
      <c r="CE154" s="200"/>
      <c r="CF154" s="200"/>
      <c r="CG154" s="200"/>
      <c r="CH154" s="200"/>
      <c r="CI154" s="200"/>
      <c r="CJ154" s="200"/>
      <c r="CL154" s="200"/>
      <c r="CM154" s="200"/>
      <c r="CN154" s="200"/>
      <c r="CO154" s="200"/>
      <c r="CP154" s="200"/>
      <c r="CQ154" s="200"/>
      <c r="CR154" s="200"/>
      <c r="CS154" s="200"/>
      <c r="CT154" s="200"/>
      <c r="CU154" s="200"/>
      <c r="CV154" s="200"/>
      <c r="CW154" s="200"/>
      <c r="CX154" s="200"/>
      <c r="CY154" s="200"/>
      <c r="CZ154" s="200"/>
      <c r="DA154" s="200"/>
      <c r="DB154" s="200"/>
      <c r="DC154" s="200"/>
      <c r="DD154" s="200"/>
      <c r="DE154" s="200"/>
      <c r="DF154" s="200"/>
      <c r="DG154" s="200"/>
      <c r="DH154" s="200"/>
      <c r="DI154" s="200"/>
      <c r="DJ154" s="200"/>
      <c r="DK154" s="200"/>
      <c r="DL154" s="200"/>
      <c r="DM154" s="200"/>
      <c r="DN154" s="200"/>
      <c r="DO154" s="200"/>
      <c r="DP154" s="200"/>
      <c r="DQ154" s="200"/>
      <c r="DR154" s="200"/>
      <c r="DS154" s="200"/>
      <c r="DT154" s="200"/>
      <c r="DU154" s="200"/>
      <c r="DV154" s="200"/>
      <c r="DW154" s="200"/>
      <c r="DX154" s="200"/>
      <c r="DY154" s="200"/>
      <c r="DZ154" s="200"/>
      <c r="EA154" s="200"/>
      <c r="EB154" s="200"/>
      <c r="EC154" s="200"/>
      <c r="ED154" s="200"/>
      <c r="EE154" s="200"/>
      <c r="EF154" s="200"/>
      <c r="EG154" s="200"/>
      <c r="EH154" s="200"/>
      <c r="EI154" s="200"/>
      <c r="EJ154" s="200"/>
      <c r="EK154" s="200"/>
      <c r="EL154" s="200"/>
      <c r="EM154" s="200"/>
      <c r="EN154" s="200"/>
      <c r="EO154" s="200"/>
      <c r="EP154" s="200"/>
      <c r="EQ154" s="200"/>
      <c r="ER154" s="200"/>
      <c r="ES154" s="200"/>
      <c r="ET154" s="200"/>
      <c r="EU154" s="200"/>
      <c r="EV154" s="200"/>
      <c r="EW154" s="200"/>
      <c r="EX154" s="200"/>
      <c r="EY154" s="200"/>
      <c r="EZ154" s="200"/>
      <c r="FA154" s="200"/>
      <c r="FB154" s="200"/>
      <c r="FC154" s="200"/>
      <c r="FD154" s="198"/>
      <c r="FE154" s="198"/>
      <c r="FF154" s="198"/>
      <c r="FG154" s="198"/>
      <c r="FH154" s="198"/>
      <c r="FI154" s="198"/>
      <c r="FJ154" s="198"/>
      <c r="FK154" s="198"/>
      <c r="FL154" s="198"/>
      <c r="FM154" s="198"/>
      <c r="FN154" s="198"/>
      <c r="FO154" s="198"/>
      <c r="FP154" s="198"/>
      <c r="FQ154" s="198"/>
      <c r="FR154" s="198"/>
      <c r="FS154" s="198"/>
      <c r="FT154" s="198"/>
      <c r="FU154" s="198"/>
      <c r="FV154" s="198"/>
      <c r="FW154" s="198"/>
      <c r="FX154" s="198"/>
    </row>
    <row r="155" spans="1:180" x14ac:dyDescent="0.25">
      <c r="A155" s="198"/>
      <c r="B155" s="198"/>
      <c r="C155" s="226"/>
      <c r="D155" s="224" t="str">
        <f>Durasi!B63</f>
        <v>Lantai kerja</v>
      </c>
      <c r="E155" s="229">
        <f>Durasi!P63</f>
        <v>11</v>
      </c>
      <c r="F155" s="230" t="str">
        <f>Durasi!Q63</f>
        <v>hari</v>
      </c>
      <c r="G155" s="235">
        <f>RAB!F69</f>
        <v>65647375.896535732</v>
      </c>
      <c r="H155" s="234">
        <f>G155/$G$400*100</f>
        <v>0.37942834736372877</v>
      </c>
      <c r="I155" s="231"/>
      <c r="J155" s="219"/>
      <c r="K155" s="219"/>
      <c r="L155" s="219"/>
      <c r="M155" s="219"/>
      <c r="N155" s="219"/>
      <c r="O155" s="220">
        <f>H155/$E$155*3</f>
        <v>0.10348045837192602</v>
      </c>
      <c r="P155" s="220">
        <f>H155/$E$155*7</f>
        <v>0.24145440286782738</v>
      </c>
      <c r="Q155" s="220">
        <f>H155/$E$155*1</f>
        <v>3.4493486123975341E-2</v>
      </c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84"/>
      <c r="BH155" s="302"/>
      <c r="BI155" s="216"/>
      <c r="BJ155" s="216"/>
      <c r="BK155" s="216"/>
      <c r="BL155" s="216"/>
      <c r="BM155" s="216"/>
      <c r="BN155" s="216"/>
      <c r="BO155" s="216"/>
      <c r="BP155" s="216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200"/>
      <c r="CA155" s="200"/>
      <c r="CB155" s="200"/>
      <c r="CC155" s="200"/>
      <c r="CD155" s="200"/>
      <c r="CE155" s="200"/>
      <c r="CF155" s="200"/>
      <c r="CG155" s="200"/>
      <c r="CH155" s="200"/>
      <c r="CI155" s="200"/>
      <c r="CJ155" s="200"/>
      <c r="CL155" s="200"/>
      <c r="CM155" s="200"/>
      <c r="CN155" s="200"/>
      <c r="CO155" s="200"/>
      <c r="CP155" s="200"/>
      <c r="CQ155" s="200"/>
      <c r="CR155" s="200"/>
      <c r="CS155" s="200"/>
      <c r="CT155" s="200"/>
      <c r="CU155" s="200"/>
      <c r="CV155" s="200"/>
      <c r="CW155" s="200"/>
      <c r="CX155" s="200"/>
      <c r="CY155" s="200"/>
      <c r="CZ155" s="200"/>
      <c r="DA155" s="200"/>
      <c r="DB155" s="200"/>
      <c r="DC155" s="200"/>
      <c r="DD155" s="200"/>
      <c r="DE155" s="200"/>
      <c r="DF155" s="200"/>
      <c r="DG155" s="200"/>
      <c r="DH155" s="200"/>
      <c r="DI155" s="200"/>
      <c r="DJ155" s="200"/>
      <c r="DK155" s="200"/>
      <c r="DL155" s="200"/>
      <c r="DM155" s="200"/>
      <c r="DN155" s="200"/>
      <c r="DO155" s="200"/>
      <c r="DP155" s="200"/>
      <c r="DQ155" s="200"/>
      <c r="DR155" s="200"/>
      <c r="DS155" s="200"/>
      <c r="DT155" s="200"/>
      <c r="DU155" s="200"/>
      <c r="DV155" s="200"/>
      <c r="DW155" s="200"/>
      <c r="DX155" s="200"/>
      <c r="DY155" s="200"/>
      <c r="DZ155" s="200"/>
      <c r="EA155" s="200"/>
      <c r="EB155" s="200"/>
      <c r="EC155" s="200"/>
      <c r="ED155" s="200"/>
      <c r="EE155" s="200"/>
      <c r="EF155" s="200"/>
      <c r="EG155" s="200"/>
      <c r="EH155" s="200"/>
      <c r="EI155" s="200"/>
      <c r="EJ155" s="200"/>
      <c r="EK155" s="200"/>
      <c r="EL155" s="200"/>
      <c r="EM155" s="200"/>
      <c r="EN155" s="200"/>
      <c r="EO155" s="200"/>
      <c r="EP155" s="200"/>
      <c r="EQ155" s="200"/>
      <c r="ER155" s="200"/>
      <c r="ES155" s="200"/>
      <c r="ET155" s="200"/>
      <c r="EU155" s="200"/>
      <c r="EV155" s="200"/>
      <c r="EW155" s="200"/>
      <c r="EX155" s="200"/>
      <c r="EY155" s="200"/>
      <c r="EZ155" s="200"/>
      <c r="FA155" s="200"/>
      <c r="FB155" s="200"/>
      <c r="FC155" s="200"/>
      <c r="FD155" s="198"/>
      <c r="FE155" s="198"/>
      <c r="FF155" s="198"/>
      <c r="FG155" s="198"/>
      <c r="FH155" s="198"/>
      <c r="FI155" s="198"/>
      <c r="FJ155" s="198"/>
      <c r="FK155" s="198"/>
      <c r="FL155" s="198"/>
      <c r="FM155" s="198"/>
      <c r="FN155" s="198"/>
      <c r="FO155" s="198"/>
      <c r="FP155" s="198"/>
      <c r="FQ155" s="198"/>
      <c r="FR155" s="198"/>
      <c r="FS155" s="198"/>
      <c r="FT155" s="198"/>
      <c r="FU155" s="198"/>
      <c r="FV155" s="198"/>
      <c r="FW155" s="198"/>
      <c r="FX155" s="198"/>
    </row>
    <row r="156" spans="1:180" x14ac:dyDescent="0.25">
      <c r="A156" s="198"/>
      <c r="B156" s="198"/>
      <c r="C156" s="226"/>
      <c r="D156" s="224" t="str">
        <f>Durasi!B64</f>
        <v>Pile Cap</v>
      </c>
      <c r="E156" s="229">
        <f>Durasi!P64</f>
        <v>9</v>
      </c>
      <c r="F156" s="230" t="str">
        <f>Durasi!Q64</f>
        <v>hari</v>
      </c>
      <c r="G156" s="235">
        <f>RAB!F70</f>
        <v>31406284.241309997</v>
      </c>
      <c r="H156" s="234">
        <f>G156/$G$400*100</f>
        <v>0.18152187141945775</v>
      </c>
      <c r="I156" s="231"/>
      <c r="J156" s="219"/>
      <c r="K156" s="219"/>
      <c r="L156" s="219"/>
      <c r="M156" s="219"/>
      <c r="N156" s="219"/>
      <c r="O156" s="220">
        <f>H156/$E$156*3</f>
        <v>6.0507290473152578E-2</v>
      </c>
      <c r="P156" s="220">
        <f>H156/$E$156*6</f>
        <v>0.12101458094630516</v>
      </c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84"/>
      <c r="BH156" s="302"/>
      <c r="BI156" s="216"/>
      <c r="BJ156" s="216"/>
      <c r="BK156" s="216"/>
      <c r="BL156" s="216"/>
      <c r="BM156" s="216"/>
      <c r="BN156" s="216"/>
      <c r="BO156" s="216"/>
      <c r="BP156" s="216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L156" s="200"/>
      <c r="CM156" s="200"/>
      <c r="CN156" s="200"/>
      <c r="CO156" s="200"/>
      <c r="CP156" s="200"/>
      <c r="CQ156" s="200"/>
      <c r="CR156" s="200"/>
      <c r="CS156" s="200"/>
      <c r="CT156" s="200"/>
      <c r="CU156" s="200"/>
      <c r="CV156" s="200"/>
      <c r="CW156" s="200"/>
      <c r="CX156" s="200"/>
      <c r="CY156" s="200"/>
      <c r="CZ156" s="200"/>
      <c r="DA156" s="200"/>
      <c r="DB156" s="200"/>
      <c r="DC156" s="200"/>
      <c r="DD156" s="200"/>
      <c r="DE156" s="200"/>
      <c r="DF156" s="200"/>
      <c r="DG156" s="200"/>
      <c r="DH156" s="200"/>
      <c r="DI156" s="200"/>
      <c r="DJ156" s="200"/>
      <c r="DK156" s="200"/>
      <c r="DL156" s="200"/>
      <c r="DM156" s="200"/>
      <c r="DN156" s="200"/>
      <c r="DO156" s="200"/>
      <c r="DP156" s="200"/>
      <c r="DQ156" s="200"/>
      <c r="DR156" s="200"/>
      <c r="DS156" s="200"/>
      <c r="DT156" s="200"/>
      <c r="DU156" s="200"/>
      <c r="DV156" s="200"/>
      <c r="DW156" s="200"/>
      <c r="DX156" s="200"/>
      <c r="DY156" s="200"/>
      <c r="DZ156" s="200"/>
      <c r="EA156" s="200"/>
      <c r="EB156" s="200"/>
      <c r="EC156" s="200"/>
      <c r="ED156" s="200"/>
      <c r="EE156" s="200"/>
      <c r="EF156" s="200"/>
      <c r="EG156" s="200"/>
      <c r="EH156" s="200"/>
      <c r="EI156" s="200"/>
      <c r="EJ156" s="200"/>
      <c r="EK156" s="200"/>
      <c r="EL156" s="200"/>
      <c r="EM156" s="200"/>
      <c r="EN156" s="200"/>
      <c r="EO156" s="200"/>
      <c r="EP156" s="200"/>
      <c r="EQ156" s="200"/>
      <c r="ER156" s="200"/>
      <c r="ES156" s="200"/>
      <c r="ET156" s="200"/>
      <c r="EU156" s="200"/>
      <c r="EV156" s="200"/>
      <c r="EW156" s="200"/>
      <c r="EX156" s="200"/>
      <c r="EY156" s="200"/>
      <c r="EZ156" s="200"/>
      <c r="FA156" s="200"/>
      <c r="FB156" s="200"/>
      <c r="FC156" s="200"/>
      <c r="FD156" s="198"/>
      <c r="FE156" s="198"/>
      <c r="FF156" s="198"/>
      <c r="FG156" s="198"/>
      <c r="FH156" s="198"/>
      <c r="FI156" s="198"/>
      <c r="FJ156" s="198"/>
      <c r="FK156" s="198"/>
      <c r="FL156" s="198"/>
      <c r="FM156" s="198"/>
      <c r="FN156" s="198"/>
      <c r="FO156" s="198"/>
      <c r="FP156" s="198"/>
      <c r="FQ156" s="198"/>
      <c r="FR156" s="198"/>
      <c r="FS156" s="198"/>
      <c r="FT156" s="198"/>
      <c r="FU156" s="198"/>
      <c r="FV156" s="198"/>
      <c r="FW156" s="198"/>
      <c r="FX156" s="198"/>
    </row>
    <row r="157" spans="1:180" x14ac:dyDescent="0.25">
      <c r="A157" s="198"/>
      <c r="B157" s="198"/>
      <c r="C157" s="226"/>
      <c r="D157" s="224" t="str">
        <f>Durasi!B65</f>
        <v>Sloof</v>
      </c>
      <c r="E157" s="229">
        <f>Durasi!P65</f>
        <v>14</v>
      </c>
      <c r="F157" s="230" t="str">
        <f>Durasi!Q65</f>
        <v>hari</v>
      </c>
      <c r="G157" s="235">
        <f>RAB!F71</f>
        <v>46583112.694258936</v>
      </c>
      <c r="H157" s="234">
        <f>G157/$G$400*100</f>
        <v>0.26924082224547413</v>
      </c>
      <c r="I157" s="231"/>
      <c r="J157" s="219"/>
      <c r="K157" s="219"/>
      <c r="L157" s="219"/>
      <c r="M157" s="219"/>
      <c r="N157" s="219"/>
      <c r="O157" s="220">
        <f>H157/$E$157*3</f>
        <v>5.7694461909744449E-2</v>
      </c>
      <c r="P157" s="220">
        <f>H157/$E$157*7</f>
        <v>0.13462041112273707</v>
      </c>
      <c r="Q157" s="220">
        <f>H157/$E$157*4</f>
        <v>7.6925949212992603E-2</v>
      </c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84"/>
      <c r="BH157" s="302"/>
      <c r="BI157" s="216"/>
      <c r="BJ157" s="1"/>
      <c r="BK157" s="1"/>
      <c r="BL157" s="1"/>
      <c r="BM157" s="1"/>
      <c r="BN157" s="1"/>
      <c r="BO157" s="1"/>
      <c r="BP157" s="216"/>
      <c r="BQ157" s="200"/>
      <c r="BR157" s="200"/>
      <c r="BS157" s="200"/>
      <c r="BT157" s="200"/>
      <c r="BU157" s="200"/>
      <c r="BV157" s="200"/>
      <c r="BW157" s="200"/>
      <c r="BX157" s="200"/>
      <c r="BY157" s="200"/>
      <c r="BZ157" s="200"/>
      <c r="CA157" s="200"/>
      <c r="CB157" s="200"/>
      <c r="CC157" s="200"/>
      <c r="CD157" s="200"/>
      <c r="CE157" s="200"/>
      <c r="CF157" s="200"/>
      <c r="CG157" s="200"/>
      <c r="CH157" s="200"/>
      <c r="CI157" s="200"/>
      <c r="CJ157" s="200"/>
      <c r="CL157" s="200"/>
      <c r="CM157" s="200"/>
      <c r="CN157" s="200"/>
      <c r="CO157" s="200"/>
      <c r="CP157" s="200"/>
      <c r="CQ157" s="200"/>
      <c r="CR157" s="200"/>
      <c r="CS157" s="200"/>
      <c r="CT157" s="200"/>
      <c r="CU157" s="200"/>
      <c r="CV157" s="200"/>
      <c r="CW157" s="200"/>
      <c r="CX157" s="200"/>
      <c r="CY157" s="200"/>
      <c r="CZ157" s="200"/>
      <c r="DA157" s="200"/>
      <c r="DB157" s="200"/>
      <c r="DC157" s="200"/>
      <c r="DD157" s="200"/>
      <c r="DE157" s="200"/>
      <c r="DF157" s="200"/>
      <c r="DG157" s="200"/>
      <c r="DH157" s="200"/>
      <c r="DI157" s="200"/>
      <c r="DJ157" s="200"/>
      <c r="DK157" s="200"/>
      <c r="DL157" s="200"/>
      <c r="DM157" s="200"/>
      <c r="DN157" s="200"/>
      <c r="DO157" s="200"/>
      <c r="DP157" s="200"/>
      <c r="DQ157" s="200"/>
      <c r="DR157" s="200"/>
      <c r="DS157" s="200"/>
      <c r="DT157" s="200"/>
      <c r="DU157" s="200"/>
      <c r="DV157" s="200"/>
      <c r="DW157" s="200"/>
      <c r="DX157" s="200"/>
      <c r="DY157" s="200"/>
      <c r="DZ157" s="200"/>
      <c r="EA157" s="200"/>
      <c r="EB157" s="200"/>
      <c r="EC157" s="200"/>
      <c r="ED157" s="200"/>
      <c r="EE157" s="200"/>
      <c r="EF157" s="200"/>
      <c r="EG157" s="200"/>
      <c r="EH157" s="200"/>
      <c r="EI157" s="200"/>
      <c r="EJ157" s="200"/>
      <c r="EK157" s="200"/>
      <c r="EL157" s="200"/>
      <c r="EM157" s="200"/>
      <c r="EN157" s="200"/>
      <c r="EO157" s="200"/>
      <c r="EP157" s="200"/>
      <c r="EQ157" s="200"/>
      <c r="ER157" s="200"/>
      <c r="ES157" s="200"/>
      <c r="ET157" s="200"/>
      <c r="EU157" s="200"/>
      <c r="EV157" s="200"/>
      <c r="EW157" s="200"/>
      <c r="EX157" s="200"/>
      <c r="EY157" s="200"/>
      <c r="EZ157" s="200"/>
      <c r="FA157" s="200"/>
      <c r="FB157" s="200"/>
      <c r="FC157" s="200"/>
      <c r="FD157" s="198"/>
      <c r="FE157" s="198"/>
      <c r="FF157" s="198"/>
      <c r="FG157" s="198"/>
      <c r="FH157" s="198"/>
      <c r="FI157" s="198"/>
      <c r="FJ157" s="198"/>
      <c r="FK157" s="198"/>
      <c r="FL157" s="198"/>
      <c r="FM157" s="198"/>
      <c r="FN157" s="198"/>
      <c r="FO157" s="198"/>
      <c r="FP157" s="198"/>
      <c r="FQ157" s="198"/>
      <c r="FR157" s="198"/>
      <c r="FS157" s="198"/>
      <c r="FT157" s="198"/>
      <c r="FU157" s="198"/>
      <c r="FV157" s="198"/>
      <c r="FW157" s="198"/>
      <c r="FX157" s="198"/>
    </row>
    <row r="158" spans="1:180" x14ac:dyDescent="0.25">
      <c r="A158" s="198"/>
      <c r="B158" s="198"/>
      <c r="C158" s="226"/>
      <c r="D158" s="224" t="str">
        <f>Durasi!B66</f>
        <v>LANTAI1</v>
      </c>
      <c r="E158" s="229"/>
      <c r="F158" s="230"/>
      <c r="G158" s="235"/>
      <c r="H158" s="234"/>
      <c r="I158" s="231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84"/>
      <c r="BH158" s="302"/>
      <c r="BI158" s="216"/>
      <c r="BJ158" s="1"/>
      <c r="BK158" s="1"/>
      <c r="BL158" s="1"/>
      <c r="BM158" s="1"/>
      <c r="BN158" s="1"/>
      <c r="BO158" s="1"/>
      <c r="BP158" s="216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L158" s="200"/>
      <c r="CM158" s="200"/>
      <c r="CN158" s="200"/>
      <c r="CO158" s="200"/>
      <c r="CP158" s="200"/>
      <c r="CQ158" s="200"/>
      <c r="CR158" s="200"/>
      <c r="CS158" s="200"/>
      <c r="CT158" s="200"/>
      <c r="CU158" s="200"/>
      <c r="CV158" s="200"/>
      <c r="CW158" s="200"/>
      <c r="CX158" s="200"/>
      <c r="CY158" s="200"/>
      <c r="CZ158" s="200"/>
      <c r="DA158" s="200"/>
      <c r="DB158" s="200"/>
      <c r="DC158" s="200"/>
      <c r="DD158" s="200"/>
      <c r="DE158" s="200"/>
      <c r="DF158" s="200"/>
      <c r="DG158" s="200"/>
      <c r="DH158" s="200"/>
      <c r="DI158" s="200"/>
      <c r="DJ158" s="200"/>
      <c r="DK158" s="200"/>
      <c r="DL158" s="200"/>
      <c r="DM158" s="200"/>
      <c r="DN158" s="200"/>
      <c r="DO158" s="200"/>
      <c r="DP158" s="200"/>
      <c r="DQ158" s="200"/>
      <c r="DR158" s="200"/>
      <c r="DS158" s="200"/>
      <c r="DT158" s="200"/>
      <c r="DU158" s="200"/>
      <c r="DV158" s="200"/>
      <c r="DW158" s="200"/>
      <c r="DX158" s="200"/>
      <c r="DY158" s="200"/>
      <c r="DZ158" s="200"/>
      <c r="EA158" s="200"/>
      <c r="EB158" s="200"/>
      <c r="EC158" s="200"/>
      <c r="ED158" s="200"/>
      <c r="EE158" s="200"/>
      <c r="EF158" s="200"/>
      <c r="EG158" s="200"/>
      <c r="EH158" s="200"/>
      <c r="EI158" s="200"/>
      <c r="EJ158" s="200"/>
      <c r="EK158" s="200"/>
      <c r="EL158" s="200"/>
      <c r="EM158" s="200"/>
      <c r="EN158" s="200"/>
      <c r="EO158" s="200"/>
      <c r="EP158" s="200"/>
      <c r="EQ158" s="200"/>
      <c r="ER158" s="200"/>
      <c r="ES158" s="200"/>
      <c r="ET158" s="200"/>
      <c r="EU158" s="200"/>
      <c r="EV158" s="200"/>
      <c r="EW158" s="200"/>
      <c r="EX158" s="200"/>
      <c r="EY158" s="200"/>
      <c r="EZ158" s="200"/>
      <c r="FA158" s="200"/>
      <c r="FB158" s="200"/>
      <c r="FC158" s="200"/>
      <c r="FD158" s="198"/>
      <c r="FE158" s="198"/>
      <c r="FF158" s="198"/>
      <c r="FG158" s="198"/>
      <c r="FH158" s="198"/>
      <c r="FI158" s="198"/>
      <c r="FJ158" s="198"/>
      <c r="FK158" s="198"/>
      <c r="FL158" s="198"/>
      <c r="FM158" s="198"/>
      <c r="FN158" s="198"/>
      <c r="FO158" s="198"/>
      <c r="FP158" s="198"/>
      <c r="FQ158" s="198"/>
      <c r="FR158" s="198"/>
      <c r="FS158" s="198"/>
      <c r="FT158" s="198"/>
      <c r="FU158" s="198"/>
      <c r="FV158" s="198"/>
      <c r="FW158" s="198"/>
      <c r="FX158" s="198"/>
    </row>
    <row r="159" spans="1:180" x14ac:dyDescent="0.25">
      <c r="A159" s="198"/>
      <c r="B159" s="198"/>
      <c r="C159" s="226"/>
      <c r="D159" s="224" t="str">
        <f>Durasi!B67</f>
        <v>Kolom</v>
      </c>
      <c r="E159" s="229">
        <f>Durasi!P67</f>
        <v>10</v>
      </c>
      <c r="F159" s="230" t="str">
        <f>Durasi!Q67</f>
        <v>hari</v>
      </c>
      <c r="G159" s="235">
        <f>RAB!F73</f>
        <v>36914640.797866672</v>
      </c>
      <c r="H159" s="234">
        <f>G159/$G$400*100</f>
        <v>0.2133590407868742</v>
      </c>
      <c r="I159" s="231"/>
      <c r="J159" s="219"/>
      <c r="K159" s="219"/>
      <c r="L159" s="219"/>
      <c r="M159" s="219"/>
      <c r="N159" s="219"/>
      <c r="O159" s="219"/>
      <c r="P159" s="219"/>
      <c r="Q159" s="219"/>
      <c r="R159" s="219"/>
      <c r="S159" s="220">
        <f>H159/$E$159*3</f>
        <v>6.4007712236062261E-2</v>
      </c>
      <c r="T159" s="220">
        <f>H159/$E$159*7</f>
        <v>0.14935132855081196</v>
      </c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84"/>
      <c r="BH159" s="302"/>
      <c r="BI159" s="216"/>
      <c r="BJ159" s="1"/>
      <c r="BK159" s="1"/>
      <c r="BL159" s="1"/>
      <c r="BM159" s="1"/>
      <c r="BN159" s="1"/>
      <c r="BO159" s="1"/>
      <c r="BP159" s="216"/>
      <c r="BQ159" s="200"/>
      <c r="BR159" s="200"/>
      <c r="BS159" s="200"/>
      <c r="BT159" s="200"/>
      <c r="BU159" s="200"/>
      <c r="BV159" s="200"/>
      <c r="BW159" s="200"/>
      <c r="BX159" s="200"/>
      <c r="BY159" s="200"/>
      <c r="BZ159" s="200"/>
      <c r="CA159" s="200"/>
      <c r="CB159" s="200"/>
      <c r="CC159" s="200"/>
      <c r="CD159" s="200"/>
      <c r="CE159" s="200"/>
      <c r="CF159" s="200"/>
      <c r="CG159" s="200"/>
      <c r="CH159" s="200"/>
      <c r="CI159" s="200"/>
      <c r="CJ159" s="200"/>
      <c r="CL159" s="200"/>
      <c r="CM159" s="200"/>
      <c r="CN159" s="200"/>
      <c r="CO159" s="200"/>
      <c r="CP159" s="200"/>
      <c r="CQ159" s="200"/>
      <c r="CR159" s="200"/>
      <c r="CS159" s="200"/>
      <c r="CT159" s="200"/>
      <c r="CU159" s="200"/>
      <c r="CV159" s="200"/>
      <c r="CW159" s="200"/>
      <c r="CX159" s="200"/>
      <c r="CY159" s="200"/>
      <c r="CZ159" s="200"/>
      <c r="DA159" s="200"/>
      <c r="DB159" s="200"/>
      <c r="DC159" s="200"/>
      <c r="DD159" s="200"/>
      <c r="DE159" s="200"/>
      <c r="DF159" s="200"/>
      <c r="DG159" s="200"/>
      <c r="DH159" s="200"/>
      <c r="DI159" s="200"/>
      <c r="DJ159" s="200"/>
      <c r="DK159" s="200"/>
      <c r="DL159" s="200"/>
      <c r="DM159" s="200"/>
      <c r="DN159" s="200"/>
      <c r="DO159" s="200"/>
      <c r="DP159" s="200"/>
      <c r="DQ159" s="200"/>
      <c r="DR159" s="200"/>
      <c r="DS159" s="200"/>
      <c r="DT159" s="200"/>
      <c r="DU159" s="200"/>
      <c r="DV159" s="200"/>
      <c r="DW159" s="200"/>
      <c r="DX159" s="200"/>
      <c r="DY159" s="200"/>
      <c r="DZ159" s="200"/>
      <c r="EA159" s="200"/>
      <c r="EB159" s="200"/>
      <c r="EC159" s="200"/>
      <c r="ED159" s="200"/>
      <c r="EE159" s="200"/>
      <c r="EF159" s="200"/>
      <c r="EG159" s="200"/>
      <c r="EH159" s="200"/>
      <c r="EI159" s="200"/>
      <c r="EJ159" s="200"/>
      <c r="EK159" s="200"/>
      <c r="EL159" s="200"/>
      <c r="EM159" s="200"/>
      <c r="EN159" s="200"/>
      <c r="EO159" s="200"/>
      <c r="EP159" s="200"/>
      <c r="EQ159" s="200"/>
      <c r="ER159" s="200"/>
      <c r="ES159" s="200"/>
      <c r="ET159" s="200"/>
      <c r="EU159" s="200"/>
      <c r="EV159" s="200"/>
      <c r="EW159" s="200"/>
      <c r="EX159" s="200"/>
      <c r="EY159" s="200"/>
      <c r="EZ159" s="200"/>
      <c r="FA159" s="200"/>
      <c r="FB159" s="200"/>
      <c r="FC159" s="200"/>
      <c r="FD159" s="198"/>
      <c r="FE159" s="198"/>
      <c r="FF159" s="198"/>
      <c r="FG159" s="198"/>
      <c r="FH159" s="198"/>
      <c r="FI159" s="198"/>
      <c r="FJ159" s="198"/>
      <c r="FK159" s="198"/>
      <c r="FL159" s="198"/>
      <c r="FM159" s="198"/>
      <c r="FN159" s="198"/>
      <c r="FO159" s="198"/>
      <c r="FP159" s="198"/>
      <c r="FQ159" s="198"/>
      <c r="FR159" s="198"/>
      <c r="FS159" s="198"/>
      <c r="FT159" s="198"/>
      <c r="FU159" s="198"/>
      <c r="FV159" s="198"/>
      <c r="FW159" s="198"/>
      <c r="FX159" s="198"/>
    </row>
    <row r="160" spans="1:180" x14ac:dyDescent="0.25">
      <c r="A160" s="198"/>
      <c r="B160" s="198"/>
      <c r="C160" s="226"/>
      <c r="D160" s="224" t="str">
        <f>Durasi!B68</f>
        <v>Balok</v>
      </c>
      <c r="E160" s="229">
        <f>Durasi!P68</f>
        <v>12</v>
      </c>
      <c r="F160" s="230" t="str">
        <f>Durasi!Q68</f>
        <v>hari</v>
      </c>
      <c r="G160" s="235">
        <f>RAB!F74</f>
        <v>93695105.657922342</v>
      </c>
      <c r="H160" s="234">
        <f>G160/$G$400*100</f>
        <v>0.54153846380524495</v>
      </c>
      <c r="I160" s="231"/>
      <c r="J160" s="219"/>
      <c r="K160" s="219"/>
      <c r="L160" s="219"/>
      <c r="M160" s="219"/>
      <c r="N160" s="219"/>
      <c r="O160" s="219"/>
      <c r="P160" s="219"/>
      <c r="Q160" s="219"/>
      <c r="R160" s="219"/>
      <c r="S160" s="220">
        <f>H160/$E$160*3</f>
        <v>0.13538461595131124</v>
      </c>
      <c r="T160" s="220">
        <f>H160/$E$160*7</f>
        <v>0.31589743721972618</v>
      </c>
      <c r="U160" s="220">
        <f>H160/$E$160*2</f>
        <v>9.0256410634207487E-2</v>
      </c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84"/>
      <c r="BH160" s="302"/>
      <c r="BI160" s="216"/>
      <c r="BJ160" s="1"/>
      <c r="BK160" s="1"/>
      <c r="BL160" s="1"/>
      <c r="BM160" s="1"/>
      <c r="BN160" s="1"/>
      <c r="BO160" s="1"/>
      <c r="BP160" s="216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L160" s="200"/>
      <c r="CM160" s="200"/>
      <c r="CN160" s="200"/>
      <c r="CO160" s="200"/>
      <c r="CP160" s="200"/>
      <c r="CQ160" s="200"/>
      <c r="CR160" s="200"/>
      <c r="CS160" s="200"/>
      <c r="CT160" s="200"/>
      <c r="CU160" s="200"/>
      <c r="CV160" s="200"/>
      <c r="CW160" s="200"/>
      <c r="CX160" s="200"/>
      <c r="CY160" s="200"/>
      <c r="CZ160" s="200"/>
      <c r="DA160" s="200"/>
      <c r="DB160" s="200"/>
      <c r="DC160" s="200"/>
      <c r="DD160" s="200"/>
      <c r="DE160" s="200"/>
      <c r="DF160" s="200"/>
      <c r="DG160" s="200"/>
      <c r="DH160" s="200"/>
      <c r="DI160" s="200"/>
      <c r="DJ160" s="200"/>
      <c r="DK160" s="200"/>
      <c r="DL160" s="200"/>
      <c r="DM160" s="200"/>
      <c r="DN160" s="200"/>
      <c r="DO160" s="200"/>
      <c r="DP160" s="200"/>
      <c r="DQ160" s="200"/>
      <c r="DR160" s="200"/>
      <c r="DS160" s="200"/>
      <c r="DT160" s="200"/>
      <c r="DU160" s="200"/>
      <c r="DV160" s="200"/>
      <c r="DW160" s="200"/>
      <c r="DX160" s="200"/>
      <c r="DY160" s="200"/>
      <c r="DZ160" s="200"/>
      <c r="EA160" s="200"/>
      <c r="EB160" s="200"/>
      <c r="EC160" s="200"/>
      <c r="ED160" s="200"/>
      <c r="EE160" s="200"/>
      <c r="EF160" s="200"/>
      <c r="EG160" s="200"/>
      <c r="EH160" s="200"/>
      <c r="EI160" s="200"/>
      <c r="EJ160" s="200"/>
      <c r="EK160" s="200"/>
      <c r="EL160" s="200"/>
      <c r="EM160" s="200"/>
      <c r="EN160" s="200"/>
      <c r="EO160" s="200"/>
      <c r="EP160" s="200"/>
      <c r="EQ160" s="200"/>
      <c r="ER160" s="200"/>
      <c r="ES160" s="200"/>
      <c r="ET160" s="200"/>
      <c r="EU160" s="200"/>
      <c r="EV160" s="200"/>
      <c r="EW160" s="200"/>
      <c r="EX160" s="200"/>
      <c r="EY160" s="200"/>
      <c r="EZ160" s="200"/>
      <c r="FA160" s="200"/>
      <c r="FB160" s="200"/>
      <c r="FC160" s="200"/>
      <c r="FD160" s="198"/>
      <c r="FE160" s="198"/>
      <c r="FF160" s="198"/>
      <c r="FG160" s="198"/>
      <c r="FH160" s="198"/>
      <c r="FI160" s="198"/>
      <c r="FJ160" s="198"/>
      <c r="FK160" s="198"/>
      <c r="FL160" s="198"/>
      <c r="FM160" s="198"/>
      <c r="FN160" s="198"/>
      <c r="FO160" s="198"/>
      <c r="FP160" s="198"/>
      <c r="FQ160" s="198"/>
      <c r="FR160" s="198"/>
      <c r="FS160" s="198"/>
      <c r="FT160" s="198"/>
      <c r="FU160" s="198"/>
      <c r="FV160" s="198"/>
      <c r="FW160" s="198"/>
      <c r="FX160" s="198"/>
    </row>
    <row r="161" spans="1:180" x14ac:dyDescent="0.25">
      <c r="A161" s="198"/>
      <c r="B161" s="198"/>
      <c r="C161" s="226"/>
      <c r="D161" s="224" t="str">
        <f>Durasi!B69</f>
        <v>Pelat lantai</v>
      </c>
      <c r="E161" s="229">
        <f>Durasi!P69</f>
        <v>12</v>
      </c>
      <c r="F161" s="230" t="str">
        <f>Durasi!Q69</f>
        <v>hari</v>
      </c>
      <c r="G161" s="235">
        <f>RAB!F75</f>
        <v>132151118.10629143</v>
      </c>
      <c r="H161" s="234">
        <f>G161/$G$400*100</f>
        <v>0.76380631610265359</v>
      </c>
      <c r="I161" s="231"/>
      <c r="J161" s="219"/>
      <c r="K161" s="219"/>
      <c r="L161" s="219"/>
      <c r="M161" s="219"/>
      <c r="N161" s="219"/>
      <c r="O161" s="219"/>
      <c r="P161" s="219"/>
      <c r="Q161" s="219"/>
      <c r="R161" s="219"/>
      <c r="S161" s="220">
        <f>H160/$E$160*7</f>
        <v>0.31589743721972618</v>
      </c>
      <c r="T161" s="220">
        <f>H161/$E$161*7</f>
        <v>0.44555368439321458</v>
      </c>
      <c r="U161" s="220">
        <f>H160/$E$160*2</f>
        <v>9.0256410634207487E-2</v>
      </c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84"/>
      <c r="BH161" s="302"/>
      <c r="BI161" s="216"/>
      <c r="BJ161" s="1"/>
      <c r="BK161" s="1"/>
      <c r="BL161" s="1"/>
      <c r="BM161" s="1"/>
      <c r="BN161" s="1"/>
      <c r="BO161" s="1"/>
      <c r="BP161" s="216"/>
      <c r="BQ161" s="200"/>
      <c r="BR161" s="200"/>
      <c r="BS161" s="200"/>
      <c r="BT161" s="200"/>
      <c r="BU161" s="200"/>
      <c r="BV161" s="200"/>
      <c r="BW161" s="200"/>
      <c r="BX161" s="200"/>
      <c r="BY161" s="200"/>
      <c r="BZ161" s="200"/>
      <c r="CA161" s="200"/>
      <c r="CB161" s="200"/>
      <c r="CC161" s="200"/>
      <c r="CD161" s="200"/>
      <c r="CE161" s="200"/>
      <c r="CF161" s="200"/>
      <c r="CG161" s="200"/>
      <c r="CH161" s="200"/>
      <c r="CI161" s="200"/>
      <c r="CJ161" s="200"/>
      <c r="CL161" s="200"/>
      <c r="CM161" s="200"/>
      <c r="CN161" s="200"/>
      <c r="CO161" s="200"/>
      <c r="CP161" s="200"/>
      <c r="CQ161" s="200"/>
      <c r="CR161" s="200"/>
      <c r="CS161" s="200"/>
      <c r="CT161" s="200"/>
      <c r="CU161" s="200"/>
      <c r="CV161" s="200"/>
      <c r="CW161" s="200"/>
      <c r="CX161" s="200"/>
      <c r="CY161" s="200"/>
      <c r="CZ161" s="200"/>
      <c r="DA161" s="200"/>
      <c r="DB161" s="200"/>
      <c r="DC161" s="200"/>
      <c r="DD161" s="200"/>
      <c r="DE161" s="200"/>
      <c r="DF161" s="200"/>
      <c r="DG161" s="200"/>
      <c r="DH161" s="200"/>
      <c r="DI161" s="200"/>
      <c r="DJ161" s="200"/>
      <c r="DK161" s="200"/>
      <c r="DL161" s="200"/>
      <c r="DM161" s="200"/>
      <c r="DN161" s="200"/>
      <c r="DO161" s="200"/>
      <c r="DP161" s="200"/>
      <c r="DQ161" s="200"/>
      <c r="DR161" s="200"/>
      <c r="DS161" s="200"/>
      <c r="DT161" s="200"/>
      <c r="DU161" s="200"/>
      <c r="DV161" s="200"/>
      <c r="DW161" s="200"/>
      <c r="DX161" s="200"/>
      <c r="DY161" s="200"/>
      <c r="DZ161" s="200"/>
      <c r="EA161" s="200"/>
      <c r="EB161" s="200"/>
      <c r="EC161" s="200"/>
      <c r="ED161" s="200"/>
      <c r="EE161" s="200"/>
      <c r="EF161" s="200"/>
      <c r="EG161" s="200"/>
      <c r="EH161" s="200"/>
      <c r="EI161" s="200"/>
      <c r="EJ161" s="200"/>
      <c r="EK161" s="200"/>
      <c r="EL161" s="200"/>
      <c r="EM161" s="200"/>
      <c r="EN161" s="200"/>
      <c r="EO161" s="200"/>
      <c r="EP161" s="200"/>
      <c r="EQ161" s="200"/>
      <c r="ER161" s="200"/>
      <c r="ES161" s="200"/>
      <c r="ET161" s="200"/>
      <c r="EU161" s="200"/>
      <c r="EV161" s="200"/>
      <c r="EW161" s="200"/>
      <c r="EX161" s="200"/>
      <c r="EY161" s="200"/>
      <c r="EZ161" s="200"/>
      <c r="FA161" s="200"/>
      <c r="FB161" s="200"/>
      <c r="FC161" s="200"/>
      <c r="FD161" s="198"/>
      <c r="FE161" s="198"/>
      <c r="FF161" s="198"/>
      <c r="FG161" s="198"/>
      <c r="FH161" s="198"/>
      <c r="FI161" s="198"/>
      <c r="FJ161" s="198"/>
      <c r="FK161" s="198"/>
      <c r="FL161" s="198"/>
      <c r="FM161" s="198"/>
      <c r="FN161" s="198"/>
      <c r="FO161" s="198"/>
      <c r="FP161" s="198"/>
      <c r="FQ161" s="198"/>
      <c r="FR161" s="198"/>
      <c r="FS161" s="198"/>
      <c r="FT161" s="198"/>
      <c r="FU161" s="198"/>
      <c r="FV161" s="198"/>
      <c r="FW161" s="198"/>
      <c r="FX161" s="198"/>
    </row>
    <row r="162" spans="1:180" x14ac:dyDescent="0.25">
      <c r="A162" s="198"/>
      <c r="B162" s="198"/>
      <c r="C162" s="226"/>
      <c r="D162" s="224" t="str">
        <f>Durasi!B70</f>
        <v>Tangga</v>
      </c>
      <c r="E162" s="229">
        <f>Durasi!P70</f>
        <v>7</v>
      </c>
      <c r="F162" s="230" t="str">
        <f>Durasi!Q70</f>
        <v>hari</v>
      </c>
      <c r="G162" s="235">
        <f>RAB!F76</f>
        <v>935019835.83435726</v>
      </c>
      <c r="H162" s="234">
        <f>G162/$G$400*100</f>
        <v>5.4042225788594971</v>
      </c>
      <c r="I162" s="231"/>
      <c r="J162" s="219"/>
      <c r="K162" s="219"/>
      <c r="L162" s="219"/>
      <c r="M162" s="219"/>
      <c r="N162" s="219"/>
      <c r="O162" s="219"/>
      <c r="P162" s="219"/>
      <c r="Q162" s="219"/>
      <c r="R162" s="219"/>
      <c r="S162" s="220">
        <f>H162/$E$162*3</f>
        <v>2.3160953909397843</v>
      </c>
      <c r="T162" s="220">
        <f>H162/$E$162*4</f>
        <v>3.0881271879197127</v>
      </c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84"/>
      <c r="BH162" s="302"/>
      <c r="BI162" s="216"/>
      <c r="BJ162" s="1"/>
      <c r="BK162" s="1"/>
      <c r="BL162" s="1"/>
      <c r="BM162" s="1"/>
      <c r="BN162" s="1"/>
      <c r="BO162" s="1"/>
      <c r="BP162" s="216"/>
      <c r="BQ162" s="200"/>
      <c r="BR162" s="200"/>
      <c r="BS162" s="200"/>
      <c r="BT162" s="200"/>
      <c r="BU162" s="200"/>
      <c r="BV162" s="200"/>
      <c r="BW162" s="200"/>
      <c r="BX162" s="200"/>
      <c r="BY162" s="200"/>
      <c r="BZ162" s="200"/>
      <c r="CA162" s="200"/>
      <c r="CB162" s="200"/>
      <c r="CC162" s="200"/>
      <c r="CD162" s="200"/>
      <c r="CE162" s="200"/>
      <c r="CF162" s="200"/>
      <c r="CG162" s="200"/>
      <c r="CH162" s="200"/>
      <c r="CI162" s="200"/>
      <c r="CJ162" s="200"/>
      <c r="CL162" s="200"/>
      <c r="CM162" s="200"/>
      <c r="CN162" s="200"/>
      <c r="CO162" s="200"/>
      <c r="CP162" s="200"/>
      <c r="CQ162" s="200"/>
      <c r="CR162" s="200"/>
      <c r="CS162" s="200"/>
      <c r="CT162" s="200"/>
      <c r="CU162" s="200"/>
      <c r="CV162" s="200"/>
      <c r="CW162" s="200"/>
      <c r="CX162" s="200"/>
      <c r="CY162" s="200"/>
      <c r="CZ162" s="200"/>
      <c r="DA162" s="200"/>
      <c r="DB162" s="200"/>
      <c r="DC162" s="200"/>
      <c r="DD162" s="200"/>
      <c r="DE162" s="200"/>
      <c r="DF162" s="200"/>
      <c r="DG162" s="200"/>
      <c r="DH162" s="200"/>
      <c r="DI162" s="200"/>
      <c r="DJ162" s="200"/>
      <c r="DK162" s="200"/>
      <c r="DL162" s="200"/>
      <c r="DM162" s="200"/>
      <c r="DN162" s="200"/>
      <c r="DO162" s="200"/>
      <c r="DP162" s="200"/>
      <c r="DQ162" s="200"/>
      <c r="DR162" s="200"/>
      <c r="DS162" s="200"/>
      <c r="DT162" s="200"/>
      <c r="DU162" s="200"/>
      <c r="DV162" s="200"/>
      <c r="DW162" s="200"/>
      <c r="DX162" s="200"/>
      <c r="DY162" s="200"/>
      <c r="DZ162" s="200"/>
      <c r="EA162" s="200"/>
      <c r="EB162" s="200"/>
      <c r="EC162" s="200"/>
      <c r="ED162" s="200"/>
      <c r="EE162" s="200"/>
      <c r="EF162" s="200"/>
      <c r="EG162" s="200"/>
      <c r="EH162" s="200"/>
      <c r="EI162" s="200"/>
      <c r="EJ162" s="200"/>
      <c r="EK162" s="200"/>
      <c r="EL162" s="200"/>
      <c r="EM162" s="200"/>
      <c r="EN162" s="200"/>
      <c r="EO162" s="200"/>
      <c r="EP162" s="200"/>
      <c r="EQ162" s="200"/>
      <c r="ER162" s="200"/>
      <c r="ES162" s="200"/>
      <c r="ET162" s="200"/>
      <c r="EU162" s="200"/>
      <c r="EV162" s="200"/>
      <c r="EW162" s="200"/>
      <c r="EX162" s="200"/>
      <c r="EY162" s="200"/>
      <c r="EZ162" s="200"/>
      <c r="FA162" s="200"/>
      <c r="FB162" s="200"/>
      <c r="FC162" s="200"/>
      <c r="FD162" s="198"/>
      <c r="FE162" s="198"/>
      <c r="FF162" s="198"/>
      <c r="FG162" s="198"/>
      <c r="FH162" s="198"/>
      <c r="FI162" s="198"/>
      <c r="FJ162" s="198"/>
      <c r="FK162" s="198"/>
      <c r="FL162" s="198"/>
      <c r="FM162" s="198"/>
      <c r="FN162" s="198"/>
      <c r="FO162" s="198"/>
      <c r="FP162" s="198"/>
      <c r="FQ162" s="198"/>
      <c r="FR162" s="198"/>
      <c r="FS162" s="198"/>
      <c r="FT162" s="198"/>
      <c r="FU162" s="198"/>
      <c r="FV162" s="198"/>
      <c r="FW162" s="198"/>
      <c r="FX162" s="198"/>
    </row>
    <row r="163" spans="1:180" x14ac:dyDescent="0.25">
      <c r="A163" s="198"/>
      <c r="B163" s="198"/>
      <c r="C163" s="226"/>
      <c r="D163" s="224" t="str">
        <f>Durasi!B71</f>
        <v>LANTAI 2</v>
      </c>
      <c r="E163" s="229"/>
      <c r="F163" s="230"/>
      <c r="G163" s="235"/>
      <c r="H163" s="234"/>
      <c r="I163" s="231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84"/>
      <c r="BH163" s="302"/>
      <c r="BI163" s="216"/>
      <c r="BJ163" s="1"/>
      <c r="BK163" s="1"/>
      <c r="BL163" s="1"/>
      <c r="BM163" s="1"/>
      <c r="BN163" s="1"/>
      <c r="BO163" s="1"/>
      <c r="BP163" s="216"/>
      <c r="BQ163" s="200"/>
      <c r="BR163" s="200"/>
      <c r="BS163" s="200"/>
      <c r="BT163" s="200"/>
      <c r="BU163" s="200"/>
      <c r="BV163" s="200"/>
      <c r="BW163" s="200"/>
      <c r="BX163" s="200"/>
      <c r="BY163" s="200"/>
      <c r="BZ163" s="200"/>
      <c r="CA163" s="200"/>
      <c r="CB163" s="200"/>
      <c r="CC163" s="200"/>
      <c r="CD163" s="200"/>
      <c r="CE163" s="200"/>
      <c r="CF163" s="200"/>
      <c r="CG163" s="200"/>
      <c r="CH163" s="200"/>
      <c r="CI163" s="200"/>
      <c r="CJ163" s="200"/>
      <c r="CL163" s="200"/>
      <c r="CM163" s="200"/>
      <c r="CN163" s="200"/>
      <c r="CO163" s="200"/>
      <c r="CP163" s="200"/>
      <c r="CQ163" s="200"/>
      <c r="CR163" s="200"/>
      <c r="CS163" s="200"/>
      <c r="CT163" s="200"/>
      <c r="CU163" s="200"/>
      <c r="CV163" s="200"/>
      <c r="CW163" s="200"/>
      <c r="CX163" s="200"/>
      <c r="CY163" s="200"/>
      <c r="CZ163" s="200"/>
      <c r="DA163" s="200"/>
      <c r="DB163" s="200"/>
      <c r="DC163" s="200"/>
      <c r="DD163" s="200"/>
      <c r="DE163" s="200"/>
      <c r="DF163" s="200"/>
      <c r="DG163" s="200"/>
      <c r="DH163" s="200"/>
      <c r="DI163" s="200"/>
      <c r="DJ163" s="200"/>
      <c r="DK163" s="200"/>
      <c r="DL163" s="200"/>
      <c r="DM163" s="200"/>
      <c r="DN163" s="200"/>
      <c r="DO163" s="200"/>
      <c r="DP163" s="200"/>
      <c r="DQ163" s="200"/>
      <c r="DR163" s="200"/>
      <c r="DS163" s="200"/>
      <c r="DT163" s="200"/>
      <c r="DU163" s="200"/>
      <c r="DV163" s="200"/>
      <c r="DW163" s="200"/>
      <c r="DX163" s="200"/>
      <c r="DY163" s="200"/>
      <c r="DZ163" s="200"/>
      <c r="EA163" s="200"/>
      <c r="EB163" s="200"/>
      <c r="EC163" s="200"/>
      <c r="ED163" s="200"/>
      <c r="EE163" s="200"/>
      <c r="EF163" s="200"/>
      <c r="EG163" s="200"/>
      <c r="EH163" s="200"/>
      <c r="EI163" s="200"/>
      <c r="EJ163" s="200"/>
      <c r="EK163" s="200"/>
      <c r="EL163" s="200"/>
      <c r="EM163" s="200"/>
      <c r="EN163" s="200"/>
      <c r="EO163" s="200"/>
      <c r="EP163" s="200"/>
      <c r="EQ163" s="200"/>
      <c r="ER163" s="200"/>
      <c r="ES163" s="200"/>
      <c r="ET163" s="200"/>
      <c r="EU163" s="200"/>
      <c r="EV163" s="200"/>
      <c r="EW163" s="200"/>
      <c r="EX163" s="200"/>
      <c r="EY163" s="200"/>
      <c r="EZ163" s="200"/>
      <c r="FA163" s="200"/>
      <c r="FB163" s="200"/>
      <c r="FC163" s="200"/>
      <c r="FD163" s="198"/>
      <c r="FE163" s="198"/>
      <c r="FF163" s="198"/>
      <c r="FG163" s="198"/>
      <c r="FH163" s="198"/>
      <c r="FI163" s="198"/>
      <c r="FJ163" s="198"/>
      <c r="FK163" s="198"/>
      <c r="FL163" s="198"/>
      <c r="FM163" s="198"/>
      <c r="FN163" s="198"/>
      <c r="FO163" s="198"/>
      <c r="FP163" s="198"/>
      <c r="FQ163" s="198"/>
      <c r="FR163" s="198"/>
      <c r="FS163" s="198"/>
      <c r="FT163" s="198"/>
      <c r="FU163" s="198"/>
      <c r="FV163" s="198"/>
      <c r="FW163" s="198"/>
      <c r="FX163" s="198"/>
    </row>
    <row r="164" spans="1:180" x14ac:dyDescent="0.25">
      <c r="A164" s="198"/>
      <c r="B164" s="198"/>
      <c r="C164" s="226"/>
      <c r="D164" s="224" t="str">
        <f>Durasi!B72</f>
        <v>Kolom</v>
      </c>
      <c r="E164" s="229">
        <f>Durasi!P72</f>
        <v>10</v>
      </c>
      <c r="F164" s="230" t="str">
        <f>Durasi!Q72</f>
        <v>hari</v>
      </c>
      <c r="G164" s="235">
        <f>RAB!F78</f>
        <v>36914640.797866672</v>
      </c>
      <c r="H164" s="234">
        <f>G164/$G$400*100</f>
        <v>0.2133590407868742</v>
      </c>
      <c r="I164" s="231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"/>
      <c r="W164" s="220">
        <f>H164/$E$164*5</f>
        <v>0.1066795203934371</v>
      </c>
      <c r="X164" s="220">
        <f>H164/$E$164*5</f>
        <v>0.1066795203934371</v>
      </c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84"/>
      <c r="BH164" s="302"/>
      <c r="BI164" s="216"/>
      <c r="BJ164" s="1"/>
      <c r="BK164" s="1"/>
      <c r="BL164" s="1"/>
      <c r="BM164" s="1"/>
      <c r="BN164" s="1"/>
      <c r="BO164" s="1"/>
      <c r="BP164" s="216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0"/>
      <c r="CG164" s="200"/>
      <c r="CH164" s="200"/>
      <c r="CI164" s="200"/>
      <c r="CJ164" s="200"/>
      <c r="CL164" s="200"/>
      <c r="CM164" s="200"/>
      <c r="CN164" s="200"/>
      <c r="CO164" s="200"/>
      <c r="CP164" s="200"/>
      <c r="CQ164" s="200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200"/>
      <c r="DC164" s="200"/>
      <c r="DD164" s="200"/>
      <c r="DE164" s="200"/>
      <c r="DF164" s="200"/>
      <c r="DG164" s="200"/>
      <c r="DH164" s="200"/>
      <c r="DI164" s="200"/>
      <c r="DJ164" s="200"/>
      <c r="DK164" s="200"/>
      <c r="DL164" s="200"/>
      <c r="DM164" s="200"/>
      <c r="DN164" s="200"/>
      <c r="DO164" s="200"/>
      <c r="DP164" s="200"/>
      <c r="DQ164" s="200"/>
      <c r="DR164" s="200"/>
      <c r="DS164" s="200"/>
      <c r="DT164" s="200"/>
      <c r="DU164" s="200"/>
      <c r="DV164" s="200"/>
      <c r="DW164" s="200"/>
      <c r="DX164" s="200"/>
      <c r="DY164" s="200"/>
      <c r="DZ164" s="200"/>
      <c r="EA164" s="200"/>
      <c r="EB164" s="200"/>
      <c r="EC164" s="200"/>
      <c r="ED164" s="200"/>
      <c r="EE164" s="200"/>
      <c r="EF164" s="200"/>
      <c r="EG164" s="200"/>
      <c r="EH164" s="200"/>
      <c r="EI164" s="200"/>
      <c r="EJ164" s="200"/>
      <c r="EK164" s="200"/>
      <c r="EL164" s="200"/>
      <c r="EM164" s="200"/>
      <c r="EN164" s="200"/>
      <c r="EO164" s="200"/>
      <c r="EP164" s="200"/>
      <c r="EQ164" s="200"/>
      <c r="ER164" s="200"/>
      <c r="ES164" s="200"/>
      <c r="ET164" s="200"/>
      <c r="EU164" s="200"/>
      <c r="EV164" s="200"/>
      <c r="EW164" s="200"/>
      <c r="EX164" s="200"/>
      <c r="EY164" s="200"/>
      <c r="EZ164" s="200"/>
      <c r="FA164" s="200"/>
      <c r="FB164" s="200"/>
      <c r="FC164" s="200"/>
      <c r="FD164" s="198"/>
      <c r="FE164" s="198"/>
      <c r="FF164" s="198"/>
      <c r="FG164" s="198"/>
      <c r="FH164" s="198"/>
      <c r="FI164" s="198"/>
      <c r="FJ164" s="198"/>
      <c r="FK164" s="198"/>
      <c r="FL164" s="198"/>
      <c r="FM164" s="198"/>
      <c r="FN164" s="198"/>
      <c r="FO164" s="198"/>
      <c r="FP164" s="198"/>
      <c r="FQ164" s="198"/>
      <c r="FR164" s="198"/>
      <c r="FS164" s="198"/>
      <c r="FT164" s="198"/>
      <c r="FU164" s="198"/>
      <c r="FV164" s="198"/>
      <c r="FW164" s="198"/>
      <c r="FX164" s="198"/>
    </row>
    <row r="165" spans="1:180" x14ac:dyDescent="0.25">
      <c r="A165" s="198"/>
      <c r="B165" s="198"/>
      <c r="C165" s="226"/>
      <c r="D165" s="224" t="str">
        <f>Durasi!B73</f>
        <v>Balok</v>
      </c>
      <c r="E165" s="229">
        <f>Durasi!P73</f>
        <v>12</v>
      </c>
      <c r="F165" s="230" t="str">
        <f>Durasi!Q73</f>
        <v>hari</v>
      </c>
      <c r="G165" s="235">
        <f>RAB!F79</f>
        <v>93695105.657922328</v>
      </c>
      <c r="H165" s="234">
        <f>G165/$G$400*100</f>
        <v>0.54153846380524495</v>
      </c>
      <c r="I165" s="231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"/>
      <c r="W165" s="220">
        <f>H165/$E$165*5</f>
        <v>0.22564102658551871</v>
      </c>
      <c r="X165" s="220">
        <f>H165/$E$165*7</f>
        <v>0.31589743721972618</v>
      </c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84"/>
      <c r="BH165" s="302"/>
      <c r="BI165" s="216"/>
      <c r="BJ165" s="1"/>
      <c r="BK165" s="1"/>
      <c r="BL165" s="1"/>
      <c r="BM165" s="1"/>
      <c r="BN165" s="1"/>
      <c r="BO165" s="1"/>
      <c r="BP165" s="216"/>
      <c r="BQ165" s="200"/>
      <c r="BR165" s="200"/>
      <c r="BS165" s="200"/>
      <c r="BT165" s="200"/>
      <c r="BU165" s="200"/>
      <c r="BV165" s="200"/>
      <c r="BW165" s="200"/>
      <c r="BX165" s="200"/>
      <c r="BY165" s="200"/>
      <c r="BZ165" s="200"/>
      <c r="CA165" s="200"/>
      <c r="CB165" s="200"/>
      <c r="CC165" s="200"/>
      <c r="CD165" s="200"/>
      <c r="CE165" s="200"/>
      <c r="CF165" s="200"/>
      <c r="CG165" s="200"/>
      <c r="CH165" s="200"/>
      <c r="CI165" s="200"/>
      <c r="CJ165" s="200"/>
      <c r="CL165" s="200"/>
      <c r="CM165" s="200"/>
      <c r="CN165" s="200"/>
      <c r="CO165" s="200"/>
      <c r="CP165" s="200"/>
      <c r="CQ165" s="200"/>
      <c r="CR165" s="200"/>
      <c r="CS165" s="200"/>
      <c r="CT165" s="200"/>
      <c r="CU165" s="200"/>
      <c r="CV165" s="200"/>
      <c r="CW165" s="200"/>
      <c r="CX165" s="200"/>
      <c r="CY165" s="200"/>
      <c r="CZ165" s="200"/>
      <c r="DA165" s="200"/>
      <c r="DB165" s="200"/>
      <c r="DC165" s="200"/>
      <c r="DD165" s="200"/>
      <c r="DE165" s="200"/>
      <c r="DF165" s="200"/>
      <c r="DG165" s="200"/>
      <c r="DH165" s="200"/>
      <c r="DI165" s="200"/>
      <c r="DJ165" s="200"/>
      <c r="DK165" s="200"/>
      <c r="DL165" s="200"/>
      <c r="DM165" s="200"/>
      <c r="DN165" s="200"/>
      <c r="DO165" s="200"/>
      <c r="DP165" s="200"/>
      <c r="DQ165" s="200"/>
      <c r="DR165" s="200"/>
      <c r="DS165" s="200"/>
      <c r="DT165" s="200"/>
      <c r="DU165" s="200"/>
      <c r="DV165" s="200"/>
      <c r="DW165" s="200"/>
      <c r="DX165" s="200"/>
      <c r="DY165" s="200"/>
      <c r="DZ165" s="200"/>
      <c r="EA165" s="200"/>
      <c r="EB165" s="200"/>
      <c r="EC165" s="200"/>
      <c r="ED165" s="200"/>
      <c r="EE165" s="200"/>
      <c r="EF165" s="200"/>
      <c r="EG165" s="200"/>
      <c r="EH165" s="200"/>
      <c r="EI165" s="200"/>
      <c r="EJ165" s="200"/>
      <c r="EK165" s="200"/>
      <c r="EL165" s="200"/>
      <c r="EM165" s="200"/>
      <c r="EN165" s="200"/>
      <c r="EO165" s="200"/>
      <c r="EP165" s="200"/>
      <c r="EQ165" s="200"/>
      <c r="ER165" s="200"/>
      <c r="ES165" s="200"/>
      <c r="ET165" s="200"/>
      <c r="EU165" s="200"/>
      <c r="EV165" s="200"/>
      <c r="EW165" s="200"/>
      <c r="EX165" s="200"/>
      <c r="EY165" s="200"/>
      <c r="EZ165" s="200"/>
      <c r="FA165" s="200"/>
      <c r="FB165" s="200"/>
      <c r="FC165" s="200"/>
      <c r="FD165" s="198"/>
      <c r="FE165" s="198"/>
      <c r="FF165" s="198"/>
      <c r="FG165" s="198"/>
      <c r="FH165" s="198"/>
      <c r="FI165" s="198"/>
      <c r="FJ165" s="198"/>
      <c r="FK165" s="198"/>
      <c r="FL165" s="198"/>
      <c r="FM165" s="198"/>
      <c r="FN165" s="198"/>
      <c r="FO165" s="198"/>
      <c r="FP165" s="198"/>
      <c r="FQ165" s="198"/>
      <c r="FR165" s="198"/>
      <c r="FS165" s="198"/>
      <c r="FT165" s="198"/>
      <c r="FU165" s="198"/>
      <c r="FV165" s="198"/>
      <c r="FW165" s="198"/>
      <c r="FX165" s="198"/>
    </row>
    <row r="166" spans="1:180" x14ac:dyDescent="0.25">
      <c r="A166" s="198"/>
      <c r="B166" s="198"/>
      <c r="C166" s="226"/>
      <c r="D166" s="224" t="str">
        <f>Durasi!B74</f>
        <v>Pelat lantai</v>
      </c>
      <c r="E166" s="229">
        <f>Durasi!P74</f>
        <v>12</v>
      </c>
      <c r="F166" s="230" t="str">
        <f>Durasi!Q74</f>
        <v>hari</v>
      </c>
      <c r="G166" s="235">
        <f>RAB!F80</f>
        <v>132151118.10629143</v>
      </c>
      <c r="H166" s="234">
        <f>G166/$G$400*100</f>
        <v>0.76380631610265359</v>
      </c>
      <c r="I166" s="231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"/>
      <c r="W166" s="220">
        <f>H166/$E$166*5</f>
        <v>0.31825263170943896</v>
      </c>
      <c r="X166" s="220">
        <f>H166/$E$166*7</f>
        <v>0.44555368439321458</v>
      </c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84"/>
      <c r="BH166" s="302"/>
      <c r="BI166" s="216"/>
      <c r="BJ166" s="216"/>
      <c r="BK166" s="216"/>
      <c r="BL166" s="216"/>
      <c r="BM166" s="216"/>
      <c r="BN166" s="216"/>
      <c r="BO166" s="216"/>
      <c r="BP166" s="216"/>
      <c r="BQ166" s="200"/>
      <c r="BR166" s="200"/>
      <c r="BS166" s="200"/>
      <c r="BT166" s="200"/>
      <c r="BU166" s="200"/>
      <c r="BV166" s="200"/>
      <c r="BW166" s="200"/>
      <c r="BX166" s="200"/>
      <c r="BY166" s="200"/>
      <c r="BZ166" s="200"/>
      <c r="CA166" s="200"/>
      <c r="CB166" s="200"/>
      <c r="CC166" s="200"/>
      <c r="CD166" s="200"/>
      <c r="CE166" s="200"/>
      <c r="CF166" s="200"/>
      <c r="CG166" s="200"/>
      <c r="CH166" s="200"/>
      <c r="CI166" s="200"/>
      <c r="CJ166" s="200"/>
      <c r="CL166" s="200"/>
      <c r="CM166" s="200"/>
      <c r="CN166" s="200"/>
      <c r="CO166" s="200"/>
      <c r="CP166" s="200"/>
      <c r="CQ166" s="200"/>
      <c r="CR166" s="200"/>
      <c r="CS166" s="200"/>
      <c r="CT166" s="200"/>
      <c r="CU166" s="200"/>
      <c r="CV166" s="200"/>
      <c r="CW166" s="200"/>
      <c r="CX166" s="200"/>
      <c r="CY166" s="200"/>
      <c r="CZ166" s="200"/>
      <c r="DA166" s="200"/>
      <c r="DB166" s="200"/>
      <c r="DC166" s="200"/>
      <c r="DD166" s="200"/>
      <c r="DE166" s="200"/>
      <c r="DF166" s="200"/>
      <c r="DG166" s="200"/>
      <c r="DH166" s="200"/>
      <c r="DI166" s="200"/>
      <c r="DJ166" s="200"/>
      <c r="DK166" s="200"/>
      <c r="DL166" s="200"/>
      <c r="DM166" s="200"/>
      <c r="DN166" s="200"/>
      <c r="DO166" s="200"/>
      <c r="DP166" s="200"/>
      <c r="DQ166" s="200"/>
      <c r="DR166" s="200"/>
      <c r="DS166" s="200"/>
      <c r="DT166" s="200"/>
      <c r="DU166" s="200"/>
      <c r="DV166" s="200"/>
      <c r="DW166" s="200"/>
      <c r="DX166" s="200"/>
      <c r="DY166" s="200"/>
      <c r="DZ166" s="200"/>
      <c r="EA166" s="200"/>
      <c r="EB166" s="200"/>
      <c r="EC166" s="200"/>
      <c r="ED166" s="200"/>
      <c r="EE166" s="200"/>
      <c r="EF166" s="200"/>
      <c r="EG166" s="200"/>
      <c r="EH166" s="200"/>
      <c r="EI166" s="200"/>
      <c r="EJ166" s="200"/>
      <c r="EK166" s="200"/>
      <c r="EL166" s="200"/>
      <c r="EM166" s="200"/>
      <c r="EN166" s="200"/>
      <c r="EO166" s="200"/>
      <c r="EP166" s="200"/>
      <c r="EQ166" s="200"/>
      <c r="ER166" s="200"/>
      <c r="ES166" s="200"/>
      <c r="ET166" s="200"/>
      <c r="EU166" s="200"/>
      <c r="EV166" s="200"/>
      <c r="EW166" s="200"/>
      <c r="EX166" s="200"/>
      <c r="EY166" s="200"/>
      <c r="EZ166" s="200"/>
      <c r="FA166" s="200"/>
      <c r="FB166" s="200"/>
      <c r="FC166" s="200"/>
      <c r="FD166" s="198"/>
      <c r="FE166" s="198"/>
      <c r="FF166" s="198"/>
      <c r="FG166" s="198"/>
      <c r="FH166" s="198"/>
      <c r="FI166" s="198"/>
      <c r="FJ166" s="198"/>
      <c r="FK166" s="198"/>
      <c r="FL166" s="198"/>
      <c r="FM166" s="198"/>
      <c r="FN166" s="198"/>
      <c r="FO166" s="198"/>
      <c r="FP166" s="198"/>
      <c r="FQ166" s="198"/>
      <c r="FR166" s="198"/>
      <c r="FS166" s="198"/>
      <c r="FT166" s="198"/>
      <c r="FU166" s="198"/>
      <c r="FV166" s="198"/>
      <c r="FW166" s="198"/>
      <c r="FX166" s="198"/>
    </row>
    <row r="167" spans="1:180" x14ac:dyDescent="0.25">
      <c r="A167" s="198"/>
      <c r="B167" s="198"/>
      <c r="C167" s="226"/>
      <c r="D167" s="224" t="str">
        <f>Durasi!B75</f>
        <v>Tangga</v>
      </c>
      <c r="E167" s="229">
        <f>Durasi!P75</f>
        <v>7</v>
      </c>
      <c r="F167" s="230" t="str">
        <f>Durasi!Q75</f>
        <v>hari</v>
      </c>
      <c r="G167" s="235">
        <f>RAB!F81</f>
        <v>935019835.83435714</v>
      </c>
      <c r="H167" s="234">
        <f>G167/$G$400*100</f>
        <v>5.4042225788594962</v>
      </c>
      <c r="I167" s="231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"/>
      <c r="W167" s="220">
        <f>H167/$E$167*5</f>
        <v>3.8601589848996403</v>
      </c>
      <c r="X167" s="220">
        <f>H167/$E$167*2</f>
        <v>1.5440635939598562</v>
      </c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84"/>
      <c r="BH167" s="302"/>
      <c r="BI167" s="216"/>
      <c r="BJ167" s="216"/>
      <c r="BK167" s="216"/>
      <c r="BL167" s="216"/>
      <c r="BM167" s="216"/>
      <c r="BN167" s="216"/>
      <c r="BO167" s="216"/>
      <c r="BP167" s="216"/>
      <c r="BQ167" s="200"/>
      <c r="BR167" s="200"/>
      <c r="BS167" s="200"/>
      <c r="BT167" s="200"/>
      <c r="BU167" s="200"/>
      <c r="BV167" s="200"/>
      <c r="BW167" s="200"/>
      <c r="BX167" s="200"/>
      <c r="BY167" s="200"/>
      <c r="BZ167" s="200"/>
      <c r="CA167" s="200"/>
      <c r="CB167" s="200"/>
      <c r="CC167" s="200"/>
      <c r="CD167" s="200"/>
      <c r="CE167" s="200"/>
      <c r="CF167" s="200"/>
      <c r="CG167" s="200"/>
      <c r="CH167" s="200"/>
      <c r="CI167" s="200"/>
      <c r="CJ167" s="200"/>
      <c r="CL167" s="200"/>
      <c r="CM167" s="200"/>
      <c r="CN167" s="200"/>
      <c r="CO167" s="200"/>
      <c r="CP167" s="200"/>
      <c r="CQ167" s="200"/>
      <c r="CR167" s="200"/>
      <c r="CS167" s="200"/>
      <c r="CT167" s="200"/>
      <c r="CU167" s="200"/>
      <c r="CV167" s="200"/>
      <c r="CW167" s="200"/>
      <c r="CX167" s="200"/>
      <c r="CY167" s="200"/>
      <c r="CZ167" s="200"/>
      <c r="DA167" s="200"/>
      <c r="DB167" s="200"/>
      <c r="DC167" s="200"/>
      <c r="DD167" s="200"/>
      <c r="DE167" s="200"/>
      <c r="DF167" s="200"/>
      <c r="DG167" s="200"/>
      <c r="DH167" s="200"/>
      <c r="DI167" s="200"/>
      <c r="DJ167" s="200"/>
      <c r="DK167" s="200"/>
      <c r="DL167" s="200"/>
      <c r="DM167" s="200"/>
      <c r="DN167" s="200"/>
      <c r="DO167" s="200"/>
      <c r="DP167" s="200"/>
      <c r="DQ167" s="200"/>
      <c r="DR167" s="200"/>
      <c r="DS167" s="200"/>
      <c r="DT167" s="200"/>
      <c r="DU167" s="200"/>
      <c r="DV167" s="200"/>
      <c r="DW167" s="200"/>
      <c r="DX167" s="200"/>
      <c r="DY167" s="200"/>
      <c r="DZ167" s="200"/>
      <c r="EA167" s="200"/>
      <c r="EB167" s="200"/>
      <c r="EC167" s="200"/>
      <c r="ED167" s="200"/>
      <c r="EE167" s="200"/>
      <c r="EF167" s="200"/>
      <c r="EG167" s="200"/>
      <c r="EH167" s="200"/>
      <c r="EI167" s="200"/>
      <c r="EJ167" s="200"/>
      <c r="EK167" s="200"/>
      <c r="EL167" s="200"/>
      <c r="EM167" s="200"/>
      <c r="EN167" s="200"/>
      <c r="EO167" s="200"/>
      <c r="EP167" s="200"/>
      <c r="EQ167" s="200"/>
      <c r="ER167" s="200"/>
      <c r="ES167" s="200"/>
      <c r="ET167" s="200"/>
      <c r="EU167" s="200"/>
      <c r="EV167" s="200"/>
      <c r="EW167" s="200"/>
      <c r="EX167" s="200"/>
      <c r="EY167" s="200"/>
      <c r="EZ167" s="200"/>
      <c r="FA167" s="200"/>
      <c r="FB167" s="200"/>
      <c r="FC167" s="200"/>
      <c r="FD167" s="198"/>
      <c r="FE167" s="198"/>
      <c r="FF167" s="198"/>
      <c r="FG167" s="198"/>
      <c r="FH167" s="198"/>
      <c r="FI167" s="198"/>
      <c r="FJ167" s="198"/>
      <c r="FK167" s="198"/>
      <c r="FL167" s="198"/>
      <c r="FM167" s="198"/>
      <c r="FN167" s="198"/>
      <c r="FO167" s="198"/>
      <c r="FP167" s="198"/>
      <c r="FQ167" s="198"/>
      <c r="FR167" s="198"/>
      <c r="FS167" s="198"/>
      <c r="FT167" s="198"/>
      <c r="FU167" s="198"/>
      <c r="FV167" s="198"/>
      <c r="FW167" s="198"/>
      <c r="FX167" s="198"/>
    </row>
    <row r="168" spans="1:180" x14ac:dyDescent="0.25">
      <c r="A168" s="198"/>
      <c r="B168" s="198"/>
      <c r="C168" s="226"/>
      <c r="D168" s="224" t="str">
        <f>Durasi!B76</f>
        <v>LANTAI 3</v>
      </c>
      <c r="E168" s="229"/>
      <c r="F168" s="230"/>
      <c r="G168" s="235"/>
      <c r="H168" s="234"/>
      <c r="I168" s="231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84"/>
      <c r="BH168" s="302"/>
      <c r="BI168" s="216"/>
      <c r="BJ168" s="216"/>
      <c r="BK168" s="216"/>
      <c r="BL168" s="216"/>
      <c r="BM168" s="216"/>
      <c r="BN168" s="216"/>
      <c r="BO168" s="216"/>
      <c r="BP168" s="216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L168" s="200"/>
      <c r="CM168" s="200"/>
      <c r="CN168" s="200"/>
      <c r="CO168" s="200"/>
      <c r="CP168" s="200"/>
      <c r="CQ168" s="200"/>
      <c r="CR168" s="200"/>
      <c r="CS168" s="200"/>
      <c r="CT168" s="200"/>
      <c r="CU168" s="200"/>
      <c r="CV168" s="200"/>
      <c r="CW168" s="200"/>
      <c r="CX168" s="200"/>
      <c r="CY168" s="200"/>
      <c r="CZ168" s="200"/>
      <c r="DA168" s="200"/>
      <c r="DB168" s="200"/>
      <c r="DC168" s="200"/>
      <c r="DD168" s="200"/>
      <c r="DE168" s="200"/>
      <c r="DF168" s="200"/>
      <c r="DG168" s="200"/>
      <c r="DH168" s="200"/>
      <c r="DI168" s="200"/>
      <c r="DJ168" s="200"/>
      <c r="DK168" s="200"/>
      <c r="DL168" s="200"/>
      <c r="DM168" s="200"/>
      <c r="DN168" s="200"/>
      <c r="DO168" s="200"/>
      <c r="DP168" s="200"/>
      <c r="DQ168" s="200"/>
      <c r="DR168" s="200"/>
      <c r="DS168" s="200"/>
      <c r="DT168" s="200"/>
      <c r="DU168" s="200"/>
      <c r="DV168" s="200"/>
      <c r="DW168" s="200"/>
      <c r="DX168" s="200"/>
      <c r="DY168" s="200"/>
      <c r="DZ168" s="200"/>
      <c r="EA168" s="200"/>
      <c r="EB168" s="200"/>
      <c r="EC168" s="200"/>
      <c r="ED168" s="200"/>
      <c r="EE168" s="200"/>
      <c r="EF168" s="200"/>
      <c r="EG168" s="200"/>
      <c r="EH168" s="200"/>
      <c r="EI168" s="200"/>
      <c r="EJ168" s="200"/>
      <c r="EK168" s="200"/>
      <c r="EL168" s="200"/>
      <c r="EM168" s="200"/>
      <c r="EN168" s="200"/>
      <c r="EO168" s="200"/>
      <c r="EP168" s="200"/>
      <c r="EQ168" s="200"/>
      <c r="ER168" s="200"/>
      <c r="ES168" s="200"/>
      <c r="ET168" s="200"/>
      <c r="EU168" s="200"/>
      <c r="EV168" s="200"/>
      <c r="EW168" s="200"/>
      <c r="EX168" s="200"/>
      <c r="EY168" s="200"/>
      <c r="EZ168" s="200"/>
      <c r="FA168" s="200"/>
      <c r="FB168" s="200"/>
      <c r="FC168" s="200"/>
      <c r="FD168" s="198"/>
      <c r="FE168" s="198"/>
      <c r="FF168" s="198"/>
      <c r="FG168" s="198"/>
      <c r="FH168" s="198"/>
      <c r="FI168" s="198"/>
      <c r="FJ168" s="198"/>
      <c r="FK168" s="198"/>
      <c r="FL168" s="198"/>
      <c r="FM168" s="198"/>
      <c r="FN168" s="198"/>
      <c r="FO168" s="198"/>
      <c r="FP168" s="198"/>
      <c r="FQ168" s="198"/>
      <c r="FR168" s="198"/>
      <c r="FS168" s="198"/>
      <c r="FT168" s="198"/>
      <c r="FU168" s="198"/>
      <c r="FV168" s="198"/>
      <c r="FW168" s="198"/>
      <c r="FX168" s="198"/>
    </row>
    <row r="169" spans="1:180" x14ac:dyDescent="0.25">
      <c r="A169" s="198"/>
      <c r="B169" s="198"/>
      <c r="C169" s="226"/>
      <c r="D169" s="224" t="str">
        <f>Durasi!B77</f>
        <v>Kolom</v>
      </c>
      <c r="E169" s="229">
        <f>Durasi!P77</f>
        <v>10</v>
      </c>
      <c r="F169" s="230" t="str">
        <f>Durasi!Q77</f>
        <v>hari</v>
      </c>
      <c r="G169" s="235">
        <f>RAB!F83</f>
        <v>36914640.797866672</v>
      </c>
      <c r="H169" s="234">
        <f>G169/$G$400*100</f>
        <v>0.2133590407868742</v>
      </c>
      <c r="I169" s="231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"/>
      <c r="AA169" s="220">
        <f>H169/$E$169*7</f>
        <v>0.14935132855081196</v>
      </c>
      <c r="AB169" s="220">
        <f>H169/$E$169*3</f>
        <v>6.4007712236062261E-2</v>
      </c>
      <c r="AC169" s="219"/>
      <c r="AD169" s="219"/>
      <c r="AE169" s="219"/>
      <c r="AF169" s="219"/>
      <c r="AG169" s="219"/>
      <c r="AH169" s="219"/>
      <c r="AI169" s="219"/>
      <c r="AJ169" s="7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84"/>
      <c r="BH169" s="302"/>
      <c r="BI169" s="216"/>
      <c r="BJ169" s="216"/>
      <c r="BK169" s="216"/>
      <c r="BL169" s="216"/>
      <c r="BM169" s="216"/>
      <c r="BN169" s="216"/>
      <c r="BO169" s="216"/>
      <c r="BP169" s="216"/>
      <c r="BQ169" s="200"/>
      <c r="BR169" s="200"/>
      <c r="BS169" s="200"/>
      <c r="BT169" s="200"/>
      <c r="BU169" s="200"/>
      <c r="BV169" s="200"/>
      <c r="BW169" s="200"/>
      <c r="BX169" s="200"/>
      <c r="BY169" s="200"/>
      <c r="BZ169" s="200"/>
      <c r="CA169" s="200"/>
      <c r="CB169" s="200"/>
      <c r="CC169" s="200"/>
      <c r="CD169" s="200"/>
      <c r="CE169" s="200"/>
      <c r="CF169" s="200"/>
      <c r="CG169" s="200"/>
      <c r="CH169" s="200"/>
      <c r="CI169" s="200"/>
      <c r="CJ169" s="200"/>
      <c r="CL169" s="200"/>
      <c r="CM169" s="200"/>
      <c r="CN169" s="200"/>
      <c r="CO169" s="200"/>
      <c r="CP169" s="200"/>
      <c r="CQ169" s="200"/>
      <c r="CR169" s="200"/>
      <c r="CS169" s="200"/>
      <c r="CT169" s="200"/>
      <c r="CU169" s="200"/>
      <c r="CV169" s="200"/>
      <c r="CW169" s="200"/>
      <c r="CX169" s="200"/>
      <c r="CY169" s="200"/>
      <c r="CZ169" s="200"/>
      <c r="DA169" s="200"/>
      <c r="DB169" s="200"/>
      <c r="DC169" s="200"/>
      <c r="DD169" s="200"/>
      <c r="DE169" s="200"/>
      <c r="DF169" s="200"/>
      <c r="DG169" s="200"/>
      <c r="DH169" s="200"/>
      <c r="DI169" s="200"/>
      <c r="DJ169" s="200"/>
      <c r="DK169" s="200"/>
      <c r="DL169" s="200"/>
      <c r="DM169" s="200"/>
      <c r="DN169" s="200"/>
      <c r="DO169" s="200"/>
      <c r="DP169" s="200"/>
      <c r="DQ169" s="200"/>
      <c r="DR169" s="200"/>
      <c r="DS169" s="200"/>
      <c r="DT169" s="200"/>
      <c r="DU169" s="200"/>
      <c r="DV169" s="200"/>
      <c r="DW169" s="200"/>
      <c r="DX169" s="200"/>
      <c r="DY169" s="200"/>
      <c r="DZ169" s="200"/>
      <c r="EA169" s="200"/>
      <c r="EB169" s="200"/>
      <c r="EC169" s="200"/>
      <c r="ED169" s="200"/>
      <c r="EE169" s="200"/>
      <c r="EF169" s="200"/>
      <c r="EG169" s="200"/>
      <c r="EH169" s="200"/>
      <c r="EI169" s="200"/>
      <c r="EJ169" s="200"/>
      <c r="EK169" s="200"/>
      <c r="EL169" s="200"/>
      <c r="EM169" s="200"/>
      <c r="EN169" s="200"/>
      <c r="EO169" s="200"/>
      <c r="EP169" s="200"/>
      <c r="EQ169" s="200"/>
      <c r="ER169" s="200"/>
      <c r="ES169" s="200"/>
      <c r="ET169" s="200"/>
      <c r="EU169" s="200"/>
      <c r="EV169" s="200"/>
      <c r="EW169" s="200"/>
      <c r="EX169" s="200"/>
      <c r="EY169" s="200"/>
      <c r="EZ169" s="200"/>
      <c r="FA169" s="200"/>
      <c r="FB169" s="200"/>
      <c r="FC169" s="200"/>
      <c r="FD169" s="198"/>
      <c r="FE169" s="198"/>
      <c r="FF169" s="198"/>
      <c r="FG169" s="198"/>
      <c r="FH169" s="198"/>
      <c r="FI169" s="198"/>
      <c r="FJ169" s="198"/>
      <c r="FK169" s="198"/>
      <c r="FL169" s="198"/>
      <c r="FM169" s="198"/>
      <c r="FN169" s="198"/>
      <c r="FO169" s="198"/>
      <c r="FP169" s="198"/>
      <c r="FQ169" s="198"/>
      <c r="FR169" s="198"/>
      <c r="FS169" s="198"/>
      <c r="FT169" s="198"/>
      <c r="FU169" s="198"/>
      <c r="FV169" s="198"/>
      <c r="FW169" s="198"/>
      <c r="FX169" s="198"/>
    </row>
    <row r="170" spans="1:180" x14ac:dyDescent="0.25">
      <c r="A170" s="198"/>
      <c r="B170" s="198"/>
      <c r="C170" s="226"/>
      <c r="D170" s="224" t="str">
        <f>Durasi!B78</f>
        <v>Balok</v>
      </c>
      <c r="E170" s="229">
        <f>Durasi!P78</f>
        <v>12</v>
      </c>
      <c r="F170" s="230" t="str">
        <f>Durasi!Q78</f>
        <v>hari</v>
      </c>
      <c r="G170" s="235">
        <f>RAB!F84</f>
        <v>93695105.657922328</v>
      </c>
      <c r="H170" s="234">
        <f>G170/$G$400*100</f>
        <v>0.54153846380524495</v>
      </c>
      <c r="I170" s="231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"/>
      <c r="AA170" s="220">
        <f>H170/$E$170*7</f>
        <v>0.31589743721972618</v>
      </c>
      <c r="AB170" s="220">
        <f>H170/$E$170*5</f>
        <v>0.22564102658551871</v>
      </c>
      <c r="AC170" s="219"/>
      <c r="AD170" s="219"/>
      <c r="AE170" s="219"/>
      <c r="AF170" s="219"/>
      <c r="AG170" s="219"/>
      <c r="AH170" s="219"/>
      <c r="AI170" s="219"/>
      <c r="AJ170" s="7"/>
      <c r="AK170" s="219"/>
      <c r="AL170" s="219"/>
      <c r="AM170" s="219"/>
      <c r="AN170" s="219"/>
      <c r="AO170" s="219"/>
      <c r="AP170" s="219"/>
      <c r="AQ170" s="219"/>
      <c r="AR170" s="219"/>
      <c r="AS170" s="219"/>
      <c r="AT170" s="219"/>
      <c r="AU170" s="219"/>
      <c r="AV170" s="219"/>
      <c r="AW170" s="219"/>
      <c r="AX170" s="219"/>
      <c r="AY170" s="219"/>
      <c r="AZ170" s="219"/>
      <c r="BA170" s="219"/>
      <c r="BB170" s="219"/>
      <c r="BC170" s="219"/>
      <c r="BD170" s="219"/>
      <c r="BE170" s="219"/>
      <c r="BF170" s="219"/>
      <c r="BG170" s="284"/>
      <c r="BH170" s="302"/>
      <c r="BI170" s="216"/>
      <c r="BJ170" s="216"/>
      <c r="BK170" s="216"/>
      <c r="BL170" s="216"/>
      <c r="BM170" s="216"/>
      <c r="BN170" s="216"/>
      <c r="BO170" s="216"/>
      <c r="BP170" s="216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200"/>
      <c r="CA170" s="200"/>
      <c r="CB170" s="200"/>
      <c r="CC170" s="200"/>
      <c r="CD170" s="200"/>
      <c r="CE170" s="200"/>
      <c r="CF170" s="200"/>
      <c r="CG170" s="200"/>
      <c r="CH170" s="200"/>
      <c r="CI170" s="200"/>
      <c r="CJ170" s="200"/>
      <c r="CL170" s="200"/>
      <c r="CM170" s="200"/>
      <c r="CN170" s="200"/>
      <c r="CO170" s="200"/>
      <c r="CP170" s="200"/>
      <c r="CQ170" s="200"/>
      <c r="CR170" s="200"/>
      <c r="CS170" s="200"/>
      <c r="CT170" s="200"/>
      <c r="CU170" s="200"/>
      <c r="CV170" s="200"/>
      <c r="CW170" s="200"/>
      <c r="CX170" s="200"/>
      <c r="CY170" s="200"/>
      <c r="CZ170" s="200"/>
      <c r="DA170" s="200"/>
      <c r="DB170" s="200"/>
      <c r="DC170" s="200"/>
      <c r="DD170" s="200"/>
      <c r="DE170" s="200"/>
      <c r="DF170" s="200"/>
      <c r="DG170" s="200"/>
      <c r="DH170" s="200"/>
      <c r="DI170" s="200"/>
      <c r="DJ170" s="200"/>
      <c r="DK170" s="200"/>
      <c r="DL170" s="200"/>
      <c r="DM170" s="200"/>
      <c r="DN170" s="200"/>
      <c r="DO170" s="200"/>
      <c r="DP170" s="200"/>
      <c r="DQ170" s="200"/>
      <c r="DR170" s="200"/>
      <c r="DS170" s="200"/>
      <c r="DT170" s="200"/>
      <c r="DU170" s="200"/>
      <c r="DV170" s="200"/>
      <c r="DW170" s="200"/>
      <c r="DX170" s="200"/>
      <c r="DY170" s="200"/>
      <c r="DZ170" s="200"/>
      <c r="EA170" s="200"/>
      <c r="EB170" s="200"/>
      <c r="EC170" s="200"/>
      <c r="ED170" s="200"/>
      <c r="EE170" s="200"/>
      <c r="EF170" s="200"/>
      <c r="EG170" s="200"/>
      <c r="EH170" s="200"/>
      <c r="EI170" s="200"/>
      <c r="EJ170" s="200"/>
      <c r="EK170" s="200"/>
      <c r="EL170" s="200"/>
      <c r="EM170" s="200"/>
      <c r="EN170" s="200"/>
      <c r="EO170" s="200"/>
      <c r="EP170" s="200"/>
      <c r="EQ170" s="200"/>
      <c r="ER170" s="200"/>
      <c r="ES170" s="200"/>
      <c r="ET170" s="200"/>
      <c r="EU170" s="200"/>
      <c r="EV170" s="200"/>
      <c r="EW170" s="200"/>
      <c r="EX170" s="200"/>
      <c r="EY170" s="200"/>
      <c r="EZ170" s="200"/>
      <c r="FA170" s="200"/>
      <c r="FB170" s="200"/>
      <c r="FC170" s="200"/>
      <c r="FD170" s="198"/>
      <c r="FE170" s="198"/>
      <c r="FF170" s="198"/>
      <c r="FG170" s="198"/>
      <c r="FH170" s="198"/>
      <c r="FI170" s="198"/>
      <c r="FJ170" s="198"/>
      <c r="FK170" s="198"/>
      <c r="FL170" s="198"/>
      <c r="FM170" s="198"/>
      <c r="FN170" s="198"/>
      <c r="FO170" s="198"/>
      <c r="FP170" s="198"/>
      <c r="FQ170" s="198"/>
      <c r="FR170" s="198"/>
      <c r="FS170" s="198"/>
      <c r="FT170" s="198"/>
      <c r="FU170" s="198"/>
      <c r="FV170" s="198"/>
      <c r="FW170" s="198"/>
      <c r="FX170" s="198"/>
    </row>
    <row r="171" spans="1:180" x14ac:dyDescent="0.25">
      <c r="A171" s="198"/>
      <c r="B171" s="198"/>
      <c r="C171" s="226"/>
      <c r="D171" s="224" t="str">
        <f>Durasi!B79</f>
        <v>Pelat lantai</v>
      </c>
      <c r="E171" s="229">
        <f>Durasi!P79</f>
        <v>12</v>
      </c>
      <c r="F171" s="230" t="str">
        <f>Durasi!Q79</f>
        <v>hari</v>
      </c>
      <c r="G171" s="235">
        <f>RAB!F85</f>
        <v>132151118.10629143</v>
      </c>
      <c r="H171" s="234">
        <f>G171/$G$400*100</f>
        <v>0.76380631610265359</v>
      </c>
      <c r="I171" s="231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"/>
      <c r="AA171" s="220">
        <f>H171/$E$171*7</f>
        <v>0.44555368439321458</v>
      </c>
      <c r="AB171" s="220">
        <f>H171/$E$171*5</f>
        <v>0.31825263170943896</v>
      </c>
      <c r="AC171" s="219"/>
      <c r="AD171" s="219"/>
      <c r="AE171" s="219"/>
      <c r="AF171" s="219"/>
      <c r="AG171" s="219"/>
      <c r="AH171" s="219"/>
      <c r="AI171" s="219"/>
      <c r="AJ171" s="7"/>
      <c r="AK171" s="219"/>
      <c r="AL171" s="219"/>
      <c r="AM171" s="219"/>
      <c r="AN171" s="219"/>
      <c r="AO171" s="219"/>
      <c r="AP171" s="219"/>
      <c r="AQ171" s="219"/>
      <c r="AR171" s="219"/>
      <c r="AS171" s="219"/>
      <c r="AT171" s="219"/>
      <c r="AU171" s="219"/>
      <c r="AV171" s="219"/>
      <c r="AW171" s="219"/>
      <c r="AX171" s="219"/>
      <c r="AY171" s="219"/>
      <c r="AZ171" s="219"/>
      <c r="BA171" s="219"/>
      <c r="BB171" s="219"/>
      <c r="BC171" s="219"/>
      <c r="BD171" s="219"/>
      <c r="BE171" s="219"/>
      <c r="BF171" s="219"/>
      <c r="BG171" s="284"/>
      <c r="BH171" s="302"/>
      <c r="BI171" s="216"/>
      <c r="BJ171" s="216"/>
      <c r="BK171" s="216"/>
      <c r="BL171" s="216"/>
      <c r="BM171" s="216"/>
      <c r="BN171" s="216"/>
      <c r="BO171" s="216"/>
      <c r="BP171" s="216"/>
      <c r="BQ171" s="200"/>
      <c r="BR171" s="200"/>
      <c r="BS171" s="200"/>
      <c r="BT171" s="200"/>
      <c r="BU171" s="200"/>
      <c r="BV171" s="200"/>
      <c r="BW171" s="200"/>
      <c r="BX171" s="200"/>
      <c r="BY171" s="200"/>
      <c r="BZ171" s="200"/>
      <c r="CA171" s="200"/>
      <c r="CB171" s="200"/>
      <c r="CC171" s="200"/>
      <c r="CD171" s="200"/>
      <c r="CE171" s="200"/>
      <c r="CF171" s="200"/>
      <c r="CG171" s="200"/>
      <c r="CH171" s="200"/>
      <c r="CI171" s="200"/>
      <c r="CJ171" s="200"/>
      <c r="CL171" s="200"/>
      <c r="CM171" s="200"/>
      <c r="CN171" s="200"/>
      <c r="CO171" s="200"/>
      <c r="CP171" s="200"/>
      <c r="CQ171" s="200"/>
      <c r="CR171" s="200"/>
      <c r="CS171" s="200"/>
      <c r="CT171" s="200"/>
      <c r="CU171" s="200"/>
      <c r="CV171" s="200"/>
      <c r="CW171" s="200"/>
      <c r="CX171" s="200"/>
      <c r="CY171" s="200"/>
      <c r="CZ171" s="200"/>
      <c r="DA171" s="200"/>
      <c r="DB171" s="200"/>
      <c r="DC171" s="200"/>
      <c r="DD171" s="200"/>
      <c r="DE171" s="200"/>
      <c r="DF171" s="200"/>
      <c r="DG171" s="200"/>
      <c r="DH171" s="200"/>
      <c r="DI171" s="200"/>
      <c r="DJ171" s="200"/>
      <c r="DK171" s="200"/>
      <c r="DL171" s="200"/>
      <c r="DM171" s="200"/>
      <c r="DN171" s="200"/>
      <c r="DO171" s="200"/>
      <c r="DP171" s="200"/>
      <c r="DQ171" s="200"/>
      <c r="DR171" s="200"/>
      <c r="DS171" s="200"/>
      <c r="DT171" s="200"/>
      <c r="DU171" s="200"/>
      <c r="DV171" s="200"/>
      <c r="DW171" s="200"/>
      <c r="DX171" s="200"/>
      <c r="DY171" s="200"/>
      <c r="DZ171" s="200"/>
      <c r="EA171" s="200"/>
      <c r="EB171" s="200"/>
      <c r="EC171" s="200"/>
      <c r="ED171" s="200"/>
      <c r="EE171" s="200"/>
      <c r="EF171" s="200"/>
      <c r="EG171" s="200"/>
      <c r="EH171" s="200"/>
      <c r="EI171" s="200"/>
      <c r="EJ171" s="200"/>
      <c r="EK171" s="200"/>
      <c r="EL171" s="200"/>
      <c r="EM171" s="200"/>
      <c r="EN171" s="200"/>
      <c r="EO171" s="200"/>
      <c r="EP171" s="200"/>
      <c r="EQ171" s="200"/>
      <c r="ER171" s="200"/>
      <c r="ES171" s="200"/>
      <c r="ET171" s="200"/>
      <c r="EU171" s="200"/>
      <c r="EV171" s="200"/>
      <c r="EW171" s="200"/>
      <c r="EX171" s="200"/>
      <c r="EY171" s="200"/>
      <c r="EZ171" s="200"/>
      <c r="FA171" s="200"/>
      <c r="FB171" s="200"/>
      <c r="FC171" s="200"/>
      <c r="FD171" s="198"/>
      <c r="FE171" s="198"/>
      <c r="FF171" s="198"/>
      <c r="FG171" s="198"/>
      <c r="FH171" s="198"/>
      <c r="FI171" s="198"/>
      <c r="FJ171" s="198"/>
      <c r="FK171" s="198"/>
      <c r="FL171" s="198"/>
      <c r="FM171" s="198"/>
      <c r="FN171" s="198"/>
      <c r="FO171" s="198"/>
      <c r="FP171" s="198"/>
      <c r="FQ171" s="198"/>
      <c r="FR171" s="198"/>
      <c r="FS171" s="198"/>
      <c r="FT171" s="198"/>
      <c r="FU171" s="198"/>
      <c r="FV171" s="198"/>
      <c r="FW171" s="198"/>
      <c r="FX171" s="198"/>
    </row>
    <row r="172" spans="1:180" x14ac:dyDescent="0.25">
      <c r="A172" s="198"/>
      <c r="B172" s="198"/>
      <c r="C172" s="226"/>
      <c r="D172" s="224" t="str">
        <f>Durasi!B80</f>
        <v>Tangga</v>
      </c>
      <c r="E172" s="229">
        <f>Durasi!P80</f>
        <v>7</v>
      </c>
      <c r="F172" s="230" t="str">
        <f>Durasi!Q80</f>
        <v>hari</v>
      </c>
      <c r="G172" s="235">
        <f>RAB!F86</f>
        <v>935019835.83435714</v>
      </c>
      <c r="H172" s="234">
        <f>G172/$G$400*100</f>
        <v>5.4042225788594962</v>
      </c>
      <c r="I172" s="231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"/>
      <c r="AA172" s="220">
        <f>H172/$E$172*7</f>
        <v>5.4042225788594962</v>
      </c>
      <c r="AB172" s="219"/>
      <c r="AC172" s="219"/>
      <c r="AD172" s="219"/>
      <c r="AE172" s="219"/>
      <c r="AF172" s="219"/>
      <c r="AG172" s="219"/>
      <c r="AH172" s="219"/>
      <c r="AI172" s="219"/>
      <c r="AJ172" s="7"/>
      <c r="AK172" s="219"/>
      <c r="AL172" s="219"/>
      <c r="AM172" s="219"/>
      <c r="AN172" s="219"/>
      <c r="AO172" s="219"/>
      <c r="AP172" s="219"/>
      <c r="AQ172" s="219"/>
      <c r="AR172" s="219"/>
      <c r="AS172" s="219"/>
      <c r="AT172" s="219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84"/>
      <c r="BH172" s="302"/>
      <c r="BI172" s="216"/>
      <c r="BJ172" s="216"/>
      <c r="BK172" s="216"/>
      <c r="BL172" s="216"/>
      <c r="BM172" s="216"/>
      <c r="BN172" s="216"/>
      <c r="BO172" s="216"/>
      <c r="BP172" s="216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200"/>
      <c r="CA172" s="200"/>
      <c r="CB172" s="200"/>
      <c r="CC172" s="200"/>
      <c r="CD172" s="200"/>
      <c r="CE172" s="200"/>
      <c r="CF172" s="200"/>
      <c r="CG172" s="200"/>
      <c r="CH172" s="200"/>
      <c r="CI172" s="200"/>
      <c r="CJ172" s="200"/>
      <c r="CL172" s="200"/>
      <c r="CM172" s="200"/>
      <c r="CN172" s="200"/>
      <c r="CO172" s="200"/>
      <c r="CP172" s="200"/>
      <c r="CQ172" s="200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200"/>
      <c r="DC172" s="200"/>
      <c r="DD172" s="200"/>
      <c r="DE172" s="200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200"/>
      <c r="DQ172" s="200"/>
      <c r="DR172" s="200"/>
      <c r="DS172" s="200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200"/>
      <c r="EE172" s="200"/>
      <c r="EF172" s="200"/>
      <c r="EG172" s="200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200"/>
      <c r="ES172" s="200"/>
      <c r="ET172" s="200"/>
      <c r="EU172" s="200"/>
      <c r="EV172" s="200"/>
      <c r="EW172" s="200"/>
      <c r="EX172" s="200"/>
      <c r="EY172" s="200"/>
      <c r="EZ172" s="200"/>
      <c r="FA172" s="200"/>
      <c r="FB172" s="200"/>
      <c r="FC172" s="200"/>
      <c r="FD172" s="198"/>
      <c r="FE172" s="198"/>
      <c r="FF172" s="198"/>
      <c r="FG172" s="198"/>
      <c r="FH172" s="198"/>
      <c r="FI172" s="19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198"/>
      <c r="FU172" s="198"/>
      <c r="FV172" s="198"/>
      <c r="FW172" s="198"/>
      <c r="FX172" s="198"/>
    </row>
    <row r="173" spans="1:180" x14ac:dyDescent="0.25">
      <c r="A173" s="198"/>
      <c r="B173" s="198"/>
      <c r="C173" s="226"/>
      <c r="D173" s="224" t="str">
        <f>Durasi!B81</f>
        <v>LANTAI 4</v>
      </c>
      <c r="E173" s="229"/>
      <c r="F173" s="230"/>
      <c r="G173" s="235"/>
      <c r="H173" s="234"/>
      <c r="I173" s="231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84"/>
      <c r="BH173" s="302"/>
      <c r="BI173" s="216"/>
      <c r="BJ173" s="216"/>
      <c r="BK173" s="216"/>
      <c r="BL173" s="216"/>
      <c r="BM173" s="216"/>
      <c r="BN173" s="216"/>
      <c r="BO173" s="216"/>
      <c r="BP173" s="216"/>
      <c r="BQ173" s="200"/>
      <c r="BR173" s="200"/>
      <c r="BS173" s="200"/>
      <c r="BT173" s="200"/>
      <c r="BU173" s="200"/>
      <c r="BV173" s="200"/>
      <c r="BW173" s="200"/>
      <c r="BX173" s="200"/>
      <c r="BY173" s="200"/>
      <c r="BZ173" s="200"/>
      <c r="CA173" s="200"/>
      <c r="CB173" s="200"/>
      <c r="CC173" s="200"/>
      <c r="CD173" s="200"/>
      <c r="CE173" s="200"/>
      <c r="CF173" s="200"/>
      <c r="CG173" s="200"/>
      <c r="CH173" s="200"/>
      <c r="CI173" s="200"/>
      <c r="CJ173" s="200"/>
      <c r="CL173" s="200"/>
      <c r="CM173" s="200"/>
      <c r="CN173" s="200"/>
      <c r="CO173" s="200"/>
      <c r="CP173" s="200"/>
      <c r="CQ173" s="200"/>
      <c r="CR173" s="200"/>
      <c r="CS173" s="200"/>
      <c r="CT173" s="200"/>
      <c r="CU173" s="200"/>
      <c r="CV173" s="200"/>
      <c r="CW173" s="200"/>
      <c r="CX173" s="200"/>
      <c r="CY173" s="200"/>
      <c r="CZ173" s="200"/>
      <c r="DA173" s="200"/>
      <c r="DB173" s="200"/>
      <c r="DC173" s="200"/>
      <c r="DD173" s="200"/>
      <c r="DE173" s="200"/>
      <c r="DF173" s="200"/>
      <c r="DG173" s="200"/>
      <c r="DH173" s="200"/>
      <c r="DI173" s="200"/>
      <c r="DJ173" s="200"/>
      <c r="DK173" s="200"/>
      <c r="DL173" s="200"/>
      <c r="DM173" s="200"/>
      <c r="DN173" s="200"/>
      <c r="DO173" s="200"/>
      <c r="DP173" s="200"/>
      <c r="DQ173" s="200"/>
      <c r="DR173" s="200"/>
      <c r="DS173" s="200"/>
      <c r="DT173" s="200"/>
      <c r="DU173" s="200"/>
      <c r="DV173" s="200"/>
      <c r="DW173" s="200"/>
      <c r="DX173" s="200"/>
      <c r="DY173" s="200"/>
      <c r="DZ173" s="200"/>
      <c r="EA173" s="200"/>
      <c r="EB173" s="200"/>
      <c r="EC173" s="200"/>
      <c r="ED173" s="200"/>
      <c r="EE173" s="200"/>
      <c r="EF173" s="200"/>
      <c r="EG173" s="200"/>
      <c r="EH173" s="200"/>
      <c r="EI173" s="200"/>
      <c r="EJ173" s="200"/>
      <c r="EK173" s="200"/>
      <c r="EL173" s="200"/>
      <c r="EM173" s="200"/>
      <c r="EN173" s="200"/>
      <c r="EO173" s="200"/>
      <c r="EP173" s="200"/>
      <c r="EQ173" s="200"/>
      <c r="ER173" s="200"/>
      <c r="ES173" s="200"/>
      <c r="ET173" s="200"/>
      <c r="EU173" s="200"/>
      <c r="EV173" s="200"/>
      <c r="EW173" s="200"/>
      <c r="EX173" s="200"/>
      <c r="EY173" s="200"/>
      <c r="EZ173" s="200"/>
      <c r="FA173" s="200"/>
      <c r="FB173" s="200"/>
      <c r="FC173" s="200"/>
      <c r="FD173" s="198"/>
      <c r="FE173" s="198"/>
      <c r="FF173" s="198"/>
      <c r="FG173" s="198"/>
      <c r="FH173" s="198"/>
      <c r="FI173" s="198"/>
      <c r="FJ173" s="198"/>
      <c r="FK173" s="198"/>
      <c r="FL173" s="198"/>
      <c r="FM173" s="198"/>
      <c r="FN173" s="198"/>
      <c r="FO173" s="198"/>
      <c r="FP173" s="198"/>
      <c r="FQ173" s="198"/>
      <c r="FR173" s="198"/>
      <c r="FS173" s="198"/>
      <c r="FT173" s="198"/>
      <c r="FU173" s="198"/>
      <c r="FV173" s="198"/>
      <c r="FW173" s="198"/>
      <c r="FX173" s="198"/>
    </row>
    <row r="174" spans="1:180" x14ac:dyDescent="0.25">
      <c r="A174" s="198"/>
      <c r="B174" s="198"/>
      <c r="C174" s="226"/>
      <c r="D174" s="224" t="str">
        <f>Durasi!B82</f>
        <v>Kolom</v>
      </c>
      <c r="E174" s="229">
        <f>Durasi!P82</f>
        <v>10</v>
      </c>
      <c r="F174" s="230" t="str">
        <f>Durasi!Q82</f>
        <v>hari</v>
      </c>
      <c r="G174" s="235">
        <f>RAB!F88</f>
        <v>36914640.797866672</v>
      </c>
      <c r="H174" s="234">
        <f>G174/$G$400*100</f>
        <v>0.2133590407868742</v>
      </c>
      <c r="I174" s="231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"/>
      <c r="AD174" s="220">
        <f>H174/$E$174*2</f>
        <v>4.2671808157374841E-2</v>
      </c>
      <c r="AE174" s="220">
        <f>H174/$E$174*7</f>
        <v>0.14935132855081196</v>
      </c>
      <c r="AF174" s="220">
        <f>H174/$E$174*1</f>
        <v>2.133590407868742E-2</v>
      </c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84"/>
      <c r="BH174" s="302"/>
      <c r="BI174" s="216"/>
      <c r="BJ174" s="216"/>
      <c r="BK174" s="216"/>
      <c r="BL174" s="216"/>
      <c r="BM174" s="216"/>
      <c r="BN174" s="216"/>
      <c r="BO174" s="216"/>
      <c r="BP174" s="216"/>
      <c r="BQ174" s="200"/>
      <c r="BR174" s="200"/>
      <c r="BS174" s="200"/>
      <c r="BT174" s="200"/>
      <c r="BU174" s="200"/>
      <c r="BV174" s="200"/>
      <c r="BW174" s="200"/>
      <c r="BX174" s="200"/>
      <c r="BY174" s="200"/>
      <c r="BZ174" s="200"/>
      <c r="CA174" s="200"/>
      <c r="CB174" s="200"/>
      <c r="CC174" s="200"/>
      <c r="CD174" s="200"/>
      <c r="CE174" s="200"/>
      <c r="CF174" s="200"/>
      <c r="CG174" s="200"/>
      <c r="CH174" s="200"/>
      <c r="CI174" s="200"/>
      <c r="CJ174" s="200"/>
      <c r="CL174" s="200"/>
      <c r="CM174" s="200"/>
      <c r="CN174" s="200"/>
      <c r="CO174" s="200"/>
      <c r="CP174" s="200"/>
      <c r="CQ174" s="200"/>
      <c r="CR174" s="200"/>
      <c r="CS174" s="200"/>
      <c r="CT174" s="200"/>
      <c r="CU174" s="200"/>
      <c r="CV174" s="200"/>
      <c r="CW174" s="200"/>
      <c r="CX174" s="200"/>
      <c r="CY174" s="200"/>
      <c r="CZ174" s="200"/>
      <c r="DA174" s="200"/>
      <c r="DB174" s="200"/>
      <c r="DC174" s="200"/>
      <c r="DD174" s="200"/>
      <c r="DE174" s="200"/>
      <c r="DF174" s="200"/>
      <c r="DG174" s="200"/>
      <c r="DH174" s="200"/>
      <c r="DI174" s="200"/>
      <c r="DJ174" s="200"/>
      <c r="DK174" s="200"/>
      <c r="DL174" s="200"/>
      <c r="DM174" s="200"/>
      <c r="DN174" s="200"/>
      <c r="DO174" s="200"/>
      <c r="DP174" s="200"/>
      <c r="DQ174" s="200"/>
      <c r="DR174" s="200"/>
      <c r="DS174" s="200"/>
      <c r="DT174" s="200"/>
      <c r="DU174" s="200"/>
      <c r="DV174" s="200"/>
      <c r="DW174" s="200"/>
      <c r="DX174" s="200"/>
      <c r="DY174" s="200"/>
      <c r="DZ174" s="200"/>
      <c r="EA174" s="200"/>
      <c r="EB174" s="200"/>
      <c r="EC174" s="200"/>
      <c r="ED174" s="200"/>
      <c r="EE174" s="200"/>
      <c r="EF174" s="200"/>
      <c r="EG174" s="200"/>
      <c r="EH174" s="200"/>
      <c r="EI174" s="200"/>
      <c r="EJ174" s="200"/>
      <c r="EK174" s="200"/>
      <c r="EL174" s="200"/>
      <c r="EM174" s="200"/>
      <c r="EN174" s="200"/>
      <c r="EO174" s="200"/>
      <c r="EP174" s="200"/>
      <c r="EQ174" s="200"/>
      <c r="ER174" s="200"/>
      <c r="ES174" s="200"/>
      <c r="ET174" s="200"/>
      <c r="EU174" s="200"/>
      <c r="EV174" s="200"/>
      <c r="EW174" s="200"/>
      <c r="EX174" s="200"/>
      <c r="EY174" s="200"/>
      <c r="EZ174" s="200"/>
      <c r="FA174" s="200"/>
      <c r="FB174" s="200"/>
      <c r="FC174" s="200"/>
      <c r="FD174" s="198"/>
      <c r="FE174" s="198"/>
      <c r="FF174" s="198"/>
      <c r="FG174" s="198"/>
      <c r="FH174" s="198"/>
      <c r="FI174" s="198"/>
      <c r="FJ174" s="198"/>
      <c r="FK174" s="198"/>
      <c r="FL174" s="198"/>
      <c r="FM174" s="198"/>
      <c r="FN174" s="198"/>
      <c r="FO174" s="198"/>
      <c r="FP174" s="198"/>
      <c r="FQ174" s="198"/>
      <c r="FR174" s="198"/>
      <c r="FS174" s="198"/>
      <c r="FT174" s="198"/>
      <c r="FU174" s="198"/>
      <c r="FV174" s="198"/>
      <c r="FW174" s="198"/>
      <c r="FX174" s="198"/>
    </row>
    <row r="175" spans="1:180" x14ac:dyDescent="0.25">
      <c r="A175" s="198"/>
      <c r="B175" s="198"/>
      <c r="C175" s="226"/>
      <c r="D175" s="224" t="str">
        <f>Durasi!B83</f>
        <v>Balok</v>
      </c>
      <c r="E175" s="229">
        <f>Durasi!P83</f>
        <v>12</v>
      </c>
      <c r="F175" s="230" t="str">
        <f>Durasi!Q83</f>
        <v>hari</v>
      </c>
      <c r="G175" s="235">
        <f>RAB!F89</f>
        <v>93695105.657922328</v>
      </c>
      <c r="H175" s="234">
        <f>G175/$G$400*100</f>
        <v>0.54153846380524495</v>
      </c>
      <c r="I175" s="231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"/>
      <c r="AD175" s="220">
        <f>H175/$E$175*2</f>
        <v>9.0256410634207487E-2</v>
      </c>
      <c r="AE175" s="220">
        <f>H175/$E$175*7</f>
        <v>0.31589743721972618</v>
      </c>
      <c r="AF175" s="220">
        <f>H175/$E$175*3</f>
        <v>0.13538461595131124</v>
      </c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84"/>
      <c r="BH175" s="302"/>
      <c r="BI175" s="216"/>
      <c r="BJ175" s="216"/>
      <c r="BK175" s="216"/>
      <c r="BL175" s="216"/>
      <c r="BM175" s="216"/>
      <c r="BN175" s="216"/>
      <c r="BO175" s="216"/>
      <c r="BP175" s="216"/>
      <c r="BQ175" s="200"/>
      <c r="BR175" s="200"/>
      <c r="BS175" s="200"/>
      <c r="BT175" s="200"/>
      <c r="BU175" s="200"/>
      <c r="BV175" s="200"/>
      <c r="BW175" s="200"/>
      <c r="BX175" s="200"/>
      <c r="BY175" s="200"/>
      <c r="BZ175" s="200"/>
      <c r="CA175" s="200"/>
      <c r="CB175" s="200"/>
      <c r="CC175" s="200"/>
      <c r="CD175" s="200"/>
      <c r="CE175" s="200"/>
      <c r="CF175" s="200"/>
      <c r="CG175" s="200"/>
      <c r="CH175" s="200"/>
      <c r="CI175" s="200"/>
      <c r="CJ175" s="200"/>
      <c r="CL175" s="200"/>
      <c r="CM175" s="200"/>
      <c r="CN175" s="200"/>
      <c r="CO175" s="200"/>
      <c r="CP175" s="200"/>
      <c r="CQ175" s="200"/>
      <c r="CR175" s="200"/>
      <c r="CS175" s="200"/>
      <c r="CT175" s="200"/>
      <c r="CU175" s="200"/>
      <c r="CV175" s="200"/>
      <c r="CW175" s="200"/>
      <c r="CX175" s="200"/>
      <c r="CY175" s="200"/>
      <c r="CZ175" s="200"/>
      <c r="DA175" s="200"/>
      <c r="DB175" s="200"/>
      <c r="DC175" s="200"/>
      <c r="DD175" s="200"/>
      <c r="DE175" s="200"/>
      <c r="DF175" s="200"/>
      <c r="DG175" s="200"/>
      <c r="DH175" s="200"/>
      <c r="DI175" s="200"/>
      <c r="DJ175" s="200"/>
      <c r="DK175" s="200"/>
      <c r="DL175" s="200"/>
      <c r="DM175" s="200"/>
      <c r="DN175" s="200"/>
      <c r="DO175" s="200"/>
      <c r="DP175" s="200"/>
      <c r="DQ175" s="200"/>
      <c r="DR175" s="200"/>
      <c r="DS175" s="200"/>
      <c r="DT175" s="200"/>
      <c r="DU175" s="200"/>
      <c r="DV175" s="200"/>
      <c r="DW175" s="200"/>
      <c r="DX175" s="200"/>
      <c r="DY175" s="200"/>
      <c r="DZ175" s="200"/>
      <c r="EA175" s="200"/>
      <c r="EB175" s="200"/>
      <c r="EC175" s="200"/>
      <c r="ED175" s="200"/>
      <c r="EE175" s="200"/>
      <c r="EF175" s="200"/>
      <c r="EG175" s="200"/>
      <c r="EH175" s="200"/>
      <c r="EI175" s="200"/>
      <c r="EJ175" s="200"/>
      <c r="EK175" s="200"/>
      <c r="EL175" s="200"/>
      <c r="EM175" s="200"/>
      <c r="EN175" s="200"/>
      <c r="EO175" s="200"/>
      <c r="EP175" s="200"/>
      <c r="EQ175" s="200"/>
      <c r="ER175" s="200"/>
      <c r="ES175" s="200"/>
      <c r="ET175" s="200"/>
      <c r="EU175" s="200"/>
      <c r="EV175" s="200"/>
      <c r="EW175" s="200"/>
      <c r="EX175" s="200"/>
      <c r="EY175" s="200"/>
      <c r="EZ175" s="200"/>
      <c r="FA175" s="200"/>
      <c r="FB175" s="200"/>
      <c r="FC175" s="200"/>
      <c r="FD175" s="198"/>
      <c r="FE175" s="198"/>
      <c r="FF175" s="198"/>
      <c r="FG175" s="198"/>
      <c r="FH175" s="198"/>
      <c r="FI175" s="198"/>
      <c r="FJ175" s="198"/>
      <c r="FK175" s="198"/>
      <c r="FL175" s="198"/>
      <c r="FM175" s="198"/>
      <c r="FN175" s="198"/>
      <c r="FO175" s="198"/>
      <c r="FP175" s="198"/>
      <c r="FQ175" s="198"/>
      <c r="FR175" s="198"/>
      <c r="FS175" s="198"/>
      <c r="FT175" s="198"/>
      <c r="FU175" s="198"/>
      <c r="FV175" s="198"/>
      <c r="FW175" s="198"/>
      <c r="FX175" s="198"/>
    </row>
    <row r="176" spans="1:180" x14ac:dyDescent="0.25">
      <c r="A176" s="198"/>
      <c r="B176" s="198"/>
      <c r="C176" s="226"/>
      <c r="D176" s="224" t="str">
        <f>Durasi!B84</f>
        <v>Pelat lantai</v>
      </c>
      <c r="E176" s="229">
        <f>Durasi!P84</f>
        <v>12</v>
      </c>
      <c r="F176" s="230" t="str">
        <f>Durasi!Q84</f>
        <v>hari</v>
      </c>
      <c r="G176" s="235">
        <f>RAB!F90</f>
        <v>132151118.10629143</v>
      </c>
      <c r="H176" s="234">
        <f>G176/$G$400*100</f>
        <v>0.76380631610265359</v>
      </c>
      <c r="I176" s="231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"/>
      <c r="AD176" s="220">
        <f>H176/$E$176*2</f>
        <v>0.12730105268377559</v>
      </c>
      <c r="AE176" s="220">
        <f>H176/$E$176*7</f>
        <v>0.44555368439321458</v>
      </c>
      <c r="AF176" s="220">
        <f>H176/$E$176*3</f>
        <v>0.1909515790256634</v>
      </c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84"/>
      <c r="BH176" s="302"/>
      <c r="BI176" s="216"/>
      <c r="BJ176" s="216"/>
      <c r="BK176" s="216"/>
      <c r="BL176" s="216"/>
      <c r="BM176" s="216"/>
      <c r="BN176" s="216"/>
      <c r="BO176" s="216"/>
      <c r="BP176" s="216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200"/>
      <c r="CC176" s="200"/>
      <c r="CD176" s="200"/>
      <c r="CE176" s="200"/>
      <c r="CF176" s="200"/>
      <c r="CG176" s="200"/>
      <c r="CH176" s="200"/>
      <c r="CI176" s="200"/>
      <c r="CJ176" s="200"/>
      <c r="CL176" s="200"/>
      <c r="CM176" s="200"/>
      <c r="CN176" s="200"/>
      <c r="CO176" s="200"/>
      <c r="CP176" s="200"/>
      <c r="CQ176" s="200"/>
      <c r="CR176" s="200"/>
      <c r="CS176" s="200"/>
      <c r="CT176" s="200"/>
      <c r="CU176" s="200"/>
      <c r="CV176" s="200"/>
      <c r="CW176" s="200"/>
      <c r="CX176" s="200"/>
      <c r="CY176" s="200"/>
      <c r="CZ176" s="200"/>
      <c r="DA176" s="200"/>
      <c r="DB176" s="200"/>
      <c r="DC176" s="200"/>
      <c r="DD176" s="200"/>
      <c r="DE176" s="200"/>
      <c r="DF176" s="200"/>
      <c r="DG176" s="200"/>
      <c r="DH176" s="200"/>
      <c r="DI176" s="200"/>
      <c r="DJ176" s="200"/>
      <c r="DK176" s="200"/>
      <c r="DL176" s="200"/>
      <c r="DM176" s="200"/>
      <c r="DN176" s="200"/>
      <c r="DO176" s="200"/>
      <c r="DP176" s="200"/>
      <c r="DQ176" s="200"/>
      <c r="DR176" s="200"/>
      <c r="DS176" s="200"/>
      <c r="DT176" s="200"/>
      <c r="DU176" s="200"/>
      <c r="DV176" s="200"/>
      <c r="DW176" s="200"/>
      <c r="DX176" s="200"/>
      <c r="DY176" s="200"/>
      <c r="DZ176" s="200"/>
      <c r="EA176" s="200"/>
      <c r="EB176" s="200"/>
      <c r="EC176" s="200"/>
      <c r="ED176" s="200"/>
      <c r="EE176" s="200"/>
      <c r="EF176" s="200"/>
      <c r="EG176" s="200"/>
      <c r="EH176" s="200"/>
      <c r="EI176" s="200"/>
      <c r="EJ176" s="200"/>
      <c r="EK176" s="200"/>
      <c r="EL176" s="200"/>
      <c r="EM176" s="200"/>
      <c r="EN176" s="200"/>
      <c r="EO176" s="200"/>
      <c r="EP176" s="200"/>
      <c r="EQ176" s="200"/>
      <c r="ER176" s="200"/>
      <c r="ES176" s="200"/>
      <c r="ET176" s="200"/>
      <c r="EU176" s="200"/>
      <c r="EV176" s="200"/>
      <c r="EW176" s="200"/>
      <c r="EX176" s="200"/>
      <c r="EY176" s="200"/>
      <c r="EZ176" s="200"/>
      <c r="FA176" s="200"/>
      <c r="FB176" s="200"/>
      <c r="FC176" s="200"/>
      <c r="FD176" s="198"/>
      <c r="FE176" s="198"/>
      <c r="FF176" s="198"/>
      <c r="FG176" s="198"/>
      <c r="FH176" s="198"/>
      <c r="FI176" s="198"/>
      <c r="FJ176" s="198"/>
      <c r="FK176" s="198"/>
      <c r="FL176" s="198"/>
      <c r="FM176" s="198"/>
      <c r="FN176" s="198"/>
      <c r="FO176" s="198"/>
      <c r="FP176" s="198"/>
      <c r="FQ176" s="198"/>
      <c r="FR176" s="198"/>
      <c r="FS176" s="198"/>
      <c r="FT176" s="198"/>
      <c r="FU176" s="198"/>
      <c r="FV176" s="198"/>
      <c r="FW176" s="198"/>
      <c r="FX176" s="198"/>
    </row>
    <row r="177" spans="1:180" x14ac:dyDescent="0.25">
      <c r="A177" s="198"/>
      <c r="B177" s="198"/>
      <c r="C177" s="226"/>
      <c r="D177" s="224" t="str">
        <f>Durasi!B85</f>
        <v>Tangga</v>
      </c>
      <c r="E177" s="229">
        <f>Durasi!P85</f>
        <v>7</v>
      </c>
      <c r="F177" s="230" t="str">
        <f>Durasi!Q85</f>
        <v>hari</v>
      </c>
      <c r="G177" s="235">
        <f>RAB!F91</f>
        <v>935019835.83435714</v>
      </c>
      <c r="H177" s="234">
        <f>G177/$G$400*100</f>
        <v>5.4042225788594962</v>
      </c>
      <c r="I177" s="231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"/>
      <c r="AD177" s="220">
        <f>H177/$E$177*2</f>
        <v>1.5440635939598562</v>
      </c>
      <c r="AE177" s="220">
        <f>H177/$E$177*5</f>
        <v>3.8601589848996403</v>
      </c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84"/>
      <c r="BH177" s="302"/>
      <c r="BI177" s="216"/>
      <c r="BJ177" s="216"/>
      <c r="BK177" s="216"/>
      <c r="BL177" s="216"/>
      <c r="BM177" s="216"/>
      <c r="BN177" s="216"/>
      <c r="BO177" s="216"/>
      <c r="BP177" s="216"/>
      <c r="BQ177" s="200"/>
      <c r="BR177" s="200"/>
      <c r="BS177" s="200"/>
      <c r="BT177" s="200"/>
      <c r="BU177" s="200"/>
      <c r="BV177" s="200"/>
      <c r="BW177" s="200"/>
      <c r="BX177" s="200"/>
      <c r="BY177" s="200"/>
      <c r="BZ177" s="200"/>
      <c r="CA177" s="200"/>
      <c r="CB177" s="200"/>
      <c r="CC177" s="200"/>
      <c r="CD177" s="200"/>
      <c r="CE177" s="200"/>
      <c r="CF177" s="200"/>
      <c r="CG177" s="200"/>
      <c r="CH177" s="200"/>
      <c r="CI177" s="200"/>
      <c r="CJ177" s="200"/>
      <c r="CL177" s="200"/>
      <c r="CM177" s="200"/>
      <c r="CN177" s="200"/>
      <c r="CO177" s="200"/>
      <c r="CP177" s="200"/>
      <c r="CQ177" s="200"/>
      <c r="CR177" s="200"/>
      <c r="CS177" s="200"/>
      <c r="CT177" s="200"/>
      <c r="CU177" s="200"/>
      <c r="CV177" s="200"/>
      <c r="CW177" s="200"/>
      <c r="CX177" s="200"/>
      <c r="CY177" s="200"/>
      <c r="CZ177" s="200"/>
      <c r="DA177" s="200"/>
      <c r="DB177" s="200"/>
      <c r="DC177" s="200"/>
      <c r="DD177" s="200"/>
      <c r="DE177" s="200"/>
      <c r="DF177" s="200"/>
      <c r="DG177" s="200"/>
      <c r="DH177" s="200"/>
      <c r="DI177" s="200"/>
      <c r="DJ177" s="200"/>
      <c r="DK177" s="200"/>
      <c r="DL177" s="200"/>
      <c r="DM177" s="200"/>
      <c r="DN177" s="200"/>
      <c r="DO177" s="200"/>
      <c r="DP177" s="200"/>
      <c r="DQ177" s="200"/>
      <c r="DR177" s="200"/>
      <c r="DS177" s="200"/>
      <c r="DT177" s="200"/>
      <c r="DU177" s="200"/>
      <c r="DV177" s="200"/>
      <c r="DW177" s="200"/>
      <c r="DX177" s="200"/>
      <c r="DY177" s="200"/>
      <c r="DZ177" s="200"/>
      <c r="EA177" s="200"/>
      <c r="EB177" s="200"/>
      <c r="EC177" s="200"/>
      <c r="ED177" s="200"/>
      <c r="EE177" s="200"/>
      <c r="EF177" s="200"/>
      <c r="EG177" s="200"/>
      <c r="EH177" s="200"/>
      <c r="EI177" s="200"/>
      <c r="EJ177" s="200"/>
      <c r="EK177" s="200"/>
      <c r="EL177" s="200"/>
      <c r="EM177" s="200"/>
      <c r="EN177" s="200"/>
      <c r="EO177" s="200"/>
      <c r="EP177" s="200"/>
      <c r="EQ177" s="200"/>
      <c r="ER177" s="200"/>
      <c r="ES177" s="200"/>
      <c r="ET177" s="200"/>
      <c r="EU177" s="200"/>
      <c r="EV177" s="200"/>
      <c r="EW177" s="200"/>
      <c r="EX177" s="200"/>
      <c r="EY177" s="200"/>
      <c r="EZ177" s="200"/>
      <c r="FA177" s="200"/>
      <c r="FB177" s="200"/>
      <c r="FC177" s="200"/>
      <c r="FD177" s="198"/>
      <c r="FE177" s="198"/>
      <c r="FF177" s="198"/>
      <c r="FG177" s="198"/>
      <c r="FH177" s="198"/>
      <c r="FI177" s="198"/>
      <c r="FJ177" s="198"/>
      <c r="FK177" s="198"/>
      <c r="FL177" s="198"/>
      <c r="FM177" s="198"/>
      <c r="FN177" s="198"/>
      <c r="FO177" s="198"/>
      <c r="FP177" s="198"/>
      <c r="FQ177" s="198"/>
      <c r="FR177" s="198"/>
      <c r="FS177" s="198"/>
      <c r="FT177" s="198"/>
      <c r="FU177" s="198"/>
      <c r="FV177" s="198"/>
      <c r="FW177" s="198"/>
      <c r="FX177" s="198"/>
    </row>
    <row r="178" spans="1:180" x14ac:dyDescent="0.25">
      <c r="A178" s="198"/>
      <c r="B178" s="198"/>
      <c r="C178" s="226"/>
      <c r="D178" s="224" t="str">
        <f>Durasi!B86</f>
        <v>LANTAI 5</v>
      </c>
      <c r="E178" s="229"/>
      <c r="F178" s="230"/>
      <c r="G178" s="235"/>
      <c r="H178" s="234"/>
      <c r="I178" s="231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84"/>
      <c r="BH178" s="302"/>
      <c r="BI178" s="216"/>
      <c r="BJ178" s="216"/>
      <c r="BK178" s="216"/>
      <c r="BL178" s="216"/>
      <c r="BM178" s="216"/>
      <c r="BN178" s="216"/>
      <c r="BO178" s="216"/>
      <c r="BP178" s="216"/>
      <c r="BQ178" s="200"/>
      <c r="BR178" s="200"/>
      <c r="BS178" s="200"/>
      <c r="BT178" s="200"/>
      <c r="BU178" s="200"/>
      <c r="BV178" s="200"/>
      <c r="BW178" s="200"/>
      <c r="BX178" s="200"/>
      <c r="BY178" s="200"/>
      <c r="BZ178" s="200"/>
      <c r="CA178" s="200"/>
      <c r="CB178" s="200"/>
      <c r="CC178" s="200"/>
      <c r="CD178" s="200"/>
      <c r="CE178" s="200"/>
      <c r="CF178" s="200"/>
      <c r="CG178" s="200"/>
      <c r="CH178" s="200"/>
      <c r="CI178" s="200"/>
      <c r="CJ178" s="200"/>
      <c r="CL178" s="200"/>
      <c r="CM178" s="200"/>
      <c r="CN178" s="200"/>
      <c r="CO178" s="200"/>
      <c r="CP178" s="200"/>
      <c r="CQ178" s="200"/>
      <c r="CR178" s="200"/>
      <c r="CS178" s="200"/>
      <c r="CT178" s="200"/>
      <c r="CU178" s="200"/>
      <c r="CV178" s="200"/>
      <c r="CW178" s="200"/>
      <c r="CX178" s="200"/>
      <c r="CY178" s="200"/>
      <c r="CZ178" s="200"/>
      <c r="DA178" s="200"/>
      <c r="DB178" s="200"/>
      <c r="DC178" s="200"/>
      <c r="DD178" s="200"/>
      <c r="DE178" s="200"/>
      <c r="DF178" s="200"/>
      <c r="DG178" s="200"/>
      <c r="DH178" s="200"/>
      <c r="DI178" s="200"/>
      <c r="DJ178" s="200"/>
      <c r="DK178" s="200"/>
      <c r="DL178" s="200"/>
      <c r="DM178" s="200"/>
      <c r="DN178" s="200"/>
      <c r="DO178" s="200"/>
      <c r="DP178" s="200"/>
      <c r="DQ178" s="200"/>
      <c r="DR178" s="200"/>
      <c r="DS178" s="200"/>
      <c r="DT178" s="200"/>
      <c r="DU178" s="200"/>
      <c r="DV178" s="200"/>
      <c r="DW178" s="200"/>
      <c r="DX178" s="200"/>
      <c r="DY178" s="200"/>
      <c r="DZ178" s="200"/>
      <c r="EA178" s="200"/>
      <c r="EB178" s="200"/>
      <c r="EC178" s="200"/>
      <c r="ED178" s="200"/>
      <c r="EE178" s="200"/>
      <c r="EF178" s="200"/>
      <c r="EG178" s="200"/>
      <c r="EH178" s="200"/>
      <c r="EI178" s="200"/>
      <c r="EJ178" s="200"/>
      <c r="EK178" s="200"/>
      <c r="EL178" s="200"/>
      <c r="EM178" s="200"/>
      <c r="EN178" s="200"/>
      <c r="EO178" s="200"/>
      <c r="EP178" s="200"/>
      <c r="EQ178" s="200"/>
      <c r="ER178" s="200"/>
      <c r="ES178" s="200"/>
      <c r="ET178" s="200"/>
      <c r="EU178" s="200"/>
      <c r="EV178" s="200"/>
      <c r="EW178" s="200"/>
      <c r="EX178" s="200"/>
      <c r="EY178" s="200"/>
      <c r="EZ178" s="200"/>
      <c r="FA178" s="200"/>
      <c r="FB178" s="200"/>
      <c r="FC178" s="200"/>
      <c r="FD178" s="198"/>
      <c r="FE178" s="198"/>
      <c r="FF178" s="198"/>
      <c r="FG178" s="198"/>
      <c r="FH178" s="198"/>
      <c r="FI178" s="198"/>
      <c r="FJ178" s="198"/>
      <c r="FK178" s="198"/>
      <c r="FL178" s="198"/>
      <c r="FM178" s="198"/>
      <c r="FN178" s="198"/>
      <c r="FO178" s="198"/>
      <c r="FP178" s="198"/>
      <c r="FQ178" s="198"/>
      <c r="FR178" s="198"/>
      <c r="FS178" s="198"/>
      <c r="FT178" s="198"/>
      <c r="FU178" s="198"/>
      <c r="FV178" s="198"/>
      <c r="FW178" s="198"/>
      <c r="FX178" s="198"/>
    </row>
    <row r="179" spans="1:180" x14ac:dyDescent="0.25">
      <c r="A179" s="198"/>
      <c r="B179" s="198"/>
      <c r="C179" s="226"/>
      <c r="D179" s="224" t="str">
        <f>Durasi!B87</f>
        <v>Kolom</v>
      </c>
      <c r="E179" s="229">
        <f>Durasi!P87</f>
        <v>10</v>
      </c>
      <c r="F179" s="230" t="str">
        <f>Durasi!Q87</f>
        <v>hari</v>
      </c>
      <c r="G179" s="235">
        <f>RAB!F93</f>
        <v>36914640.797866672</v>
      </c>
      <c r="H179" s="234">
        <f>G179/$G$400*100</f>
        <v>0.2133590407868742</v>
      </c>
      <c r="I179" s="231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"/>
      <c r="AH179" s="220">
        <f>H179/$E$179*4</f>
        <v>8.5343616314749682E-2</v>
      </c>
      <c r="AI179" s="220">
        <f>H179/$E$179*6</f>
        <v>0.12801542447212452</v>
      </c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84"/>
      <c r="BH179" s="302"/>
      <c r="BI179" s="216"/>
      <c r="BJ179" s="216"/>
      <c r="BK179" s="216"/>
      <c r="BL179" s="216"/>
      <c r="BM179" s="216"/>
      <c r="BN179" s="216"/>
      <c r="BO179" s="216"/>
      <c r="BP179" s="216"/>
      <c r="BQ179" s="200"/>
      <c r="BR179" s="200"/>
      <c r="BS179" s="200"/>
      <c r="BT179" s="200"/>
      <c r="BU179" s="200"/>
      <c r="BV179" s="200"/>
      <c r="BW179" s="200"/>
      <c r="BX179" s="200"/>
      <c r="BY179" s="200"/>
      <c r="BZ179" s="200"/>
      <c r="CA179" s="200"/>
      <c r="CB179" s="200"/>
      <c r="CC179" s="200"/>
      <c r="CD179" s="200"/>
      <c r="CE179" s="200"/>
      <c r="CF179" s="200"/>
      <c r="CG179" s="200"/>
      <c r="CH179" s="200"/>
      <c r="CI179" s="200"/>
      <c r="CJ179" s="200"/>
      <c r="CL179" s="200"/>
      <c r="CM179" s="200"/>
      <c r="CN179" s="200"/>
      <c r="CO179" s="200"/>
      <c r="CP179" s="200"/>
      <c r="CQ179" s="200"/>
      <c r="CR179" s="200"/>
      <c r="CS179" s="200"/>
      <c r="CT179" s="200"/>
      <c r="CU179" s="200"/>
      <c r="CV179" s="200"/>
      <c r="CW179" s="200"/>
      <c r="CX179" s="200"/>
      <c r="CY179" s="200"/>
      <c r="CZ179" s="200"/>
      <c r="DA179" s="200"/>
      <c r="DB179" s="200"/>
      <c r="DC179" s="200"/>
      <c r="DD179" s="200"/>
      <c r="DE179" s="200"/>
      <c r="DF179" s="200"/>
      <c r="DG179" s="200"/>
      <c r="DH179" s="200"/>
      <c r="DI179" s="200"/>
      <c r="DJ179" s="200"/>
      <c r="DK179" s="200"/>
      <c r="DL179" s="200"/>
      <c r="DM179" s="200"/>
      <c r="DN179" s="200"/>
      <c r="DO179" s="200"/>
      <c r="DP179" s="200"/>
      <c r="DQ179" s="200"/>
      <c r="DR179" s="200"/>
      <c r="DS179" s="200"/>
      <c r="DT179" s="200"/>
      <c r="DU179" s="200"/>
      <c r="DV179" s="200"/>
      <c r="DW179" s="200"/>
      <c r="DX179" s="200"/>
      <c r="DY179" s="200"/>
      <c r="DZ179" s="200"/>
      <c r="EA179" s="200"/>
      <c r="EB179" s="200"/>
      <c r="EC179" s="200"/>
      <c r="ED179" s="200"/>
      <c r="EE179" s="200"/>
      <c r="EF179" s="200"/>
      <c r="EG179" s="200"/>
      <c r="EH179" s="200"/>
      <c r="EI179" s="200"/>
      <c r="EJ179" s="200"/>
      <c r="EK179" s="200"/>
      <c r="EL179" s="200"/>
      <c r="EM179" s="200"/>
      <c r="EN179" s="200"/>
      <c r="EO179" s="200"/>
      <c r="EP179" s="200"/>
      <c r="EQ179" s="200"/>
      <c r="ER179" s="200"/>
      <c r="ES179" s="200"/>
      <c r="ET179" s="200"/>
      <c r="EU179" s="200"/>
      <c r="EV179" s="200"/>
      <c r="EW179" s="200"/>
      <c r="EX179" s="200"/>
      <c r="EY179" s="200"/>
      <c r="EZ179" s="200"/>
      <c r="FA179" s="200"/>
      <c r="FB179" s="200"/>
      <c r="FC179" s="200"/>
      <c r="FD179" s="198"/>
      <c r="FE179" s="198"/>
      <c r="FF179" s="198"/>
      <c r="FG179" s="198"/>
      <c r="FH179" s="198"/>
      <c r="FI179" s="198"/>
      <c r="FJ179" s="198"/>
      <c r="FK179" s="198"/>
      <c r="FL179" s="198"/>
      <c r="FM179" s="198"/>
      <c r="FN179" s="198"/>
      <c r="FO179" s="198"/>
      <c r="FP179" s="198"/>
      <c r="FQ179" s="198"/>
      <c r="FR179" s="198"/>
      <c r="FS179" s="198"/>
      <c r="FT179" s="198"/>
      <c r="FU179" s="198"/>
      <c r="FV179" s="198"/>
      <c r="FW179" s="198"/>
      <c r="FX179" s="198"/>
    </row>
    <row r="180" spans="1:180" x14ac:dyDescent="0.25">
      <c r="A180" s="198"/>
      <c r="B180" s="198"/>
      <c r="C180" s="226"/>
      <c r="D180" s="224" t="str">
        <f>Durasi!B88</f>
        <v>Balok</v>
      </c>
      <c r="E180" s="229">
        <f>Durasi!P88</f>
        <v>12</v>
      </c>
      <c r="F180" s="230" t="str">
        <f>Durasi!Q88</f>
        <v>hari</v>
      </c>
      <c r="G180" s="235">
        <f>RAB!F94</f>
        <v>93695105.657922328</v>
      </c>
      <c r="H180" s="234">
        <f>G180/$G$400*100</f>
        <v>0.54153846380524495</v>
      </c>
      <c r="I180" s="231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"/>
      <c r="AH180" s="220">
        <f>H180/$E$180*4</f>
        <v>0.18051282126841497</v>
      </c>
      <c r="AI180" s="220">
        <f>H180/$E$180*7</f>
        <v>0.31589743721972618</v>
      </c>
      <c r="AJ180" s="220">
        <f>H180/$E$180*1</f>
        <v>4.5128205317103744E-2</v>
      </c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84"/>
      <c r="BH180" s="302"/>
      <c r="BI180" s="216"/>
      <c r="BJ180" s="216"/>
      <c r="BK180" s="216"/>
      <c r="BL180" s="216"/>
      <c r="BM180" s="216"/>
      <c r="BN180" s="216"/>
      <c r="BO180" s="216"/>
      <c r="BP180" s="216"/>
      <c r="BQ180" s="200"/>
      <c r="BR180" s="200"/>
      <c r="BS180" s="200"/>
      <c r="BT180" s="200"/>
      <c r="BU180" s="200"/>
      <c r="BV180" s="200"/>
      <c r="BW180" s="200"/>
      <c r="BX180" s="200"/>
      <c r="BY180" s="200"/>
      <c r="BZ180" s="200"/>
      <c r="CA180" s="200"/>
      <c r="CB180" s="200"/>
      <c r="CC180" s="200"/>
      <c r="CD180" s="200"/>
      <c r="CE180" s="200"/>
      <c r="CF180" s="200"/>
      <c r="CG180" s="200"/>
      <c r="CH180" s="200"/>
      <c r="CI180" s="200"/>
      <c r="CJ180" s="200"/>
      <c r="CL180" s="200"/>
      <c r="CM180" s="200"/>
      <c r="CN180" s="200"/>
      <c r="CO180" s="200"/>
      <c r="CP180" s="200"/>
      <c r="CQ180" s="200"/>
      <c r="CR180" s="200"/>
      <c r="CS180" s="200"/>
      <c r="CT180" s="200"/>
      <c r="CU180" s="200"/>
      <c r="CV180" s="200"/>
      <c r="CW180" s="200"/>
      <c r="CX180" s="200"/>
      <c r="CY180" s="200"/>
      <c r="CZ180" s="200"/>
      <c r="DA180" s="200"/>
      <c r="DB180" s="200"/>
      <c r="DC180" s="200"/>
      <c r="DD180" s="200"/>
      <c r="DE180" s="200"/>
      <c r="DF180" s="200"/>
      <c r="DG180" s="200"/>
      <c r="DH180" s="200"/>
      <c r="DI180" s="200"/>
      <c r="DJ180" s="200"/>
      <c r="DK180" s="200"/>
      <c r="DL180" s="200"/>
      <c r="DM180" s="200"/>
      <c r="DN180" s="200"/>
      <c r="DO180" s="200"/>
      <c r="DP180" s="200"/>
      <c r="DQ180" s="200"/>
      <c r="DR180" s="200"/>
      <c r="DS180" s="200"/>
      <c r="DT180" s="200"/>
      <c r="DU180" s="200"/>
      <c r="DV180" s="200"/>
      <c r="DW180" s="200"/>
      <c r="DX180" s="200"/>
      <c r="DY180" s="200"/>
      <c r="DZ180" s="200"/>
      <c r="EA180" s="200"/>
      <c r="EB180" s="200"/>
      <c r="EC180" s="200"/>
      <c r="ED180" s="200"/>
      <c r="EE180" s="200"/>
      <c r="EF180" s="200"/>
      <c r="EG180" s="200"/>
      <c r="EH180" s="200"/>
      <c r="EI180" s="200"/>
      <c r="EJ180" s="200"/>
      <c r="EK180" s="200"/>
      <c r="EL180" s="200"/>
      <c r="EM180" s="200"/>
      <c r="EN180" s="200"/>
      <c r="EO180" s="200"/>
      <c r="EP180" s="200"/>
      <c r="EQ180" s="200"/>
      <c r="ER180" s="200"/>
      <c r="ES180" s="200"/>
      <c r="ET180" s="200"/>
      <c r="EU180" s="200"/>
      <c r="EV180" s="200"/>
      <c r="EW180" s="200"/>
      <c r="EX180" s="200"/>
      <c r="EY180" s="200"/>
      <c r="EZ180" s="200"/>
      <c r="FA180" s="200"/>
      <c r="FB180" s="200"/>
      <c r="FC180" s="200"/>
      <c r="FD180" s="198"/>
      <c r="FE180" s="198"/>
      <c r="FF180" s="198"/>
      <c r="FG180" s="198"/>
      <c r="FH180" s="198"/>
      <c r="FI180" s="198"/>
      <c r="FJ180" s="198"/>
      <c r="FK180" s="198"/>
      <c r="FL180" s="198"/>
      <c r="FM180" s="198"/>
      <c r="FN180" s="198"/>
      <c r="FO180" s="198"/>
      <c r="FP180" s="198"/>
      <c r="FQ180" s="198"/>
      <c r="FR180" s="198"/>
      <c r="FS180" s="198"/>
      <c r="FT180" s="198"/>
      <c r="FU180" s="198"/>
      <c r="FV180" s="198"/>
      <c r="FW180" s="198"/>
      <c r="FX180" s="198"/>
    </row>
    <row r="181" spans="1:180" x14ac:dyDescent="0.25">
      <c r="A181" s="198"/>
      <c r="B181" s="198"/>
      <c r="C181" s="226"/>
      <c r="D181" s="224" t="str">
        <f>Durasi!B89</f>
        <v>Pelat lantai</v>
      </c>
      <c r="E181" s="229">
        <f>Durasi!P89</f>
        <v>12</v>
      </c>
      <c r="F181" s="230" t="str">
        <f>Durasi!Q89</f>
        <v>hari</v>
      </c>
      <c r="G181" s="235">
        <f>RAB!F95</f>
        <v>132151118.10629143</v>
      </c>
      <c r="H181" s="234">
        <f>G181/$G$400*100</f>
        <v>0.76380631610265359</v>
      </c>
      <c r="I181" s="231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"/>
      <c r="AH181" s="220">
        <f>H181/$E$181*4</f>
        <v>0.25460210536755118</v>
      </c>
      <c r="AI181" s="220">
        <f>H181/$E$181*7</f>
        <v>0.44555368439321458</v>
      </c>
      <c r="AJ181" s="220">
        <f>H181/$E$181*1</f>
        <v>6.3650526341887795E-2</v>
      </c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84"/>
      <c r="BH181" s="302"/>
      <c r="BI181" s="216"/>
      <c r="BJ181" s="216"/>
      <c r="BK181" s="216"/>
      <c r="BL181" s="216"/>
      <c r="BM181" s="216"/>
      <c r="BN181" s="216"/>
      <c r="BO181" s="216"/>
      <c r="BP181" s="216"/>
      <c r="BQ181" s="200"/>
      <c r="BR181" s="200"/>
      <c r="BS181" s="200"/>
      <c r="BT181" s="200"/>
      <c r="BU181" s="200"/>
      <c r="BV181" s="200"/>
      <c r="BW181" s="200"/>
      <c r="BX181" s="200"/>
      <c r="BY181" s="200"/>
      <c r="BZ181" s="200"/>
      <c r="CA181" s="200"/>
      <c r="CB181" s="200"/>
      <c r="CC181" s="200"/>
      <c r="CD181" s="200"/>
      <c r="CE181" s="200"/>
      <c r="CF181" s="200"/>
      <c r="CG181" s="200"/>
      <c r="CH181" s="200"/>
      <c r="CI181" s="200"/>
      <c r="CJ181" s="200"/>
      <c r="CL181" s="200"/>
      <c r="CM181" s="200"/>
      <c r="CN181" s="200"/>
      <c r="CO181" s="200"/>
      <c r="CP181" s="200"/>
      <c r="CQ181" s="200"/>
      <c r="CR181" s="200"/>
      <c r="CS181" s="200"/>
      <c r="CT181" s="200"/>
      <c r="CU181" s="200"/>
      <c r="CV181" s="200"/>
      <c r="CW181" s="200"/>
      <c r="CX181" s="200"/>
      <c r="CY181" s="200"/>
      <c r="CZ181" s="200"/>
      <c r="DA181" s="200"/>
      <c r="DB181" s="200"/>
      <c r="DC181" s="200"/>
      <c r="DD181" s="200"/>
      <c r="DE181" s="200"/>
      <c r="DF181" s="200"/>
      <c r="DG181" s="200"/>
      <c r="DH181" s="200"/>
      <c r="DI181" s="200"/>
      <c r="DJ181" s="200"/>
      <c r="DK181" s="200"/>
      <c r="DL181" s="200"/>
      <c r="DM181" s="200"/>
      <c r="DN181" s="200"/>
      <c r="DO181" s="200"/>
      <c r="DP181" s="200"/>
      <c r="DQ181" s="200"/>
      <c r="DR181" s="200"/>
      <c r="DS181" s="200"/>
      <c r="DT181" s="200"/>
      <c r="DU181" s="200"/>
      <c r="DV181" s="200"/>
      <c r="DW181" s="200"/>
      <c r="DX181" s="200"/>
      <c r="DY181" s="200"/>
      <c r="DZ181" s="200"/>
      <c r="EA181" s="200"/>
      <c r="EB181" s="200"/>
      <c r="EC181" s="200"/>
      <c r="ED181" s="200"/>
      <c r="EE181" s="200"/>
      <c r="EF181" s="200"/>
      <c r="EG181" s="200"/>
      <c r="EH181" s="200"/>
      <c r="EI181" s="200"/>
      <c r="EJ181" s="200"/>
      <c r="EK181" s="200"/>
      <c r="EL181" s="200"/>
      <c r="EM181" s="200"/>
      <c r="EN181" s="200"/>
      <c r="EO181" s="200"/>
      <c r="EP181" s="200"/>
      <c r="EQ181" s="200"/>
      <c r="ER181" s="200"/>
      <c r="ES181" s="200"/>
      <c r="ET181" s="200"/>
      <c r="EU181" s="200"/>
      <c r="EV181" s="200"/>
      <c r="EW181" s="200"/>
      <c r="EX181" s="200"/>
      <c r="EY181" s="200"/>
      <c r="EZ181" s="200"/>
      <c r="FA181" s="200"/>
      <c r="FB181" s="200"/>
      <c r="FC181" s="200"/>
      <c r="FD181" s="198"/>
      <c r="FE181" s="198"/>
      <c r="FF181" s="198"/>
      <c r="FG181" s="198"/>
      <c r="FH181" s="198"/>
      <c r="FI181" s="198"/>
      <c r="FJ181" s="198"/>
      <c r="FK181" s="198"/>
      <c r="FL181" s="198"/>
      <c r="FM181" s="198"/>
      <c r="FN181" s="198"/>
      <c r="FO181" s="198"/>
      <c r="FP181" s="198"/>
      <c r="FQ181" s="198"/>
      <c r="FR181" s="198"/>
      <c r="FS181" s="198"/>
      <c r="FT181" s="198"/>
      <c r="FU181" s="198"/>
      <c r="FV181" s="198"/>
      <c r="FW181" s="198"/>
      <c r="FX181" s="198"/>
    </row>
    <row r="182" spans="1:180" x14ac:dyDescent="0.25">
      <c r="A182" s="198"/>
      <c r="B182" s="198"/>
      <c r="C182" s="226"/>
      <c r="D182" s="224" t="str">
        <f>Durasi!B90</f>
        <v>Tangga</v>
      </c>
      <c r="E182" s="229">
        <f>Durasi!P90</f>
        <v>7</v>
      </c>
      <c r="F182" s="230" t="str">
        <f>Durasi!Q90</f>
        <v>hari</v>
      </c>
      <c r="G182" s="235">
        <f>RAB!F96</f>
        <v>935019835.83435714</v>
      </c>
      <c r="H182" s="234">
        <f>G182/$G$400*100</f>
        <v>5.4042225788594962</v>
      </c>
      <c r="I182" s="231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"/>
      <c r="AH182" s="220">
        <f>H182/$E$182*4</f>
        <v>3.0881271879197123</v>
      </c>
      <c r="AI182" s="220">
        <f>H182/$E$182*3</f>
        <v>2.3160953909397843</v>
      </c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84"/>
      <c r="BH182" s="302"/>
      <c r="BI182" s="216"/>
      <c r="BJ182" s="216"/>
      <c r="BK182" s="216"/>
      <c r="BL182" s="216"/>
      <c r="BM182" s="216"/>
      <c r="BN182" s="216"/>
      <c r="BO182" s="216"/>
      <c r="BP182" s="216"/>
      <c r="BQ182" s="200"/>
      <c r="BR182" s="200"/>
      <c r="BS182" s="200"/>
      <c r="BT182" s="200"/>
      <c r="BU182" s="200"/>
      <c r="BV182" s="200"/>
      <c r="BW182" s="200"/>
      <c r="BX182" s="200"/>
      <c r="BY182" s="200"/>
      <c r="BZ182" s="200"/>
      <c r="CA182" s="200"/>
      <c r="CB182" s="200"/>
      <c r="CC182" s="200"/>
      <c r="CD182" s="200"/>
      <c r="CE182" s="200"/>
      <c r="CF182" s="200"/>
      <c r="CG182" s="200"/>
      <c r="CH182" s="200"/>
      <c r="CI182" s="200"/>
      <c r="CJ182" s="200"/>
      <c r="CL182" s="200"/>
      <c r="CM182" s="200"/>
      <c r="CN182" s="200"/>
      <c r="CO182" s="200"/>
      <c r="CP182" s="200"/>
      <c r="CQ182" s="200"/>
      <c r="CR182" s="200"/>
      <c r="CS182" s="200"/>
      <c r="CT182" s="200"/>
      <c r="CU182" s="200"/>
      <c r="CV182" s="200"/>
      <c r="CW182" s="200"/>
      <c r="CX182" s="200"/>
      <c r="CY182" s="200"/>
      <c r="CZ182" s="200"/>
      <c r="DA182" s="200"/>
      <c r="DB182" s="200"/>
      <c r="DC182" s="200"/>
      <c r="DD182" s="200"/>
      <c r="DE182" s="200"/>
      <c r="DF182" s="200"/>
      <c r="DG182" s="200"/>
      <c r="DH182" s="200"/>
      <c r="DI182" s="200"/>
      <c r="DJ182" s="200"/>
      <c r="DK182" s="200"/>
      <c r="DL182" s="200"/>
      <c r="DM182" s="200"/>
      <c r="DN182" s="200"/>
      <c r="DO182" s="200"/>
      <c r="DP182" s="200"/>
      <c r="DQ182" s="200"/>
      <c r="DR182" s="200"/>
      <c r="DS182" s="200"/>
      <c r="DT182" s="200"/>
      <c r="DU182" s="200"/>
      <c r="DV182" s="200"/>
      <c r="DW182" s="200"/>
      <c r="DX182" s="200"/>
      <c r="DY182" s="200"/>
      <c r="DZ182" s="200"/>
      <c r="EA182" s="200"/>
      <c r="EB182" s="200"/>
      <c r="EC182" s="200"/>
      <c r="ED182" s="200"/>
      <c r="EE182" s="200"/>
      <c r="EF182" s="200"/>
      <c r="EG182" s="200"/>
      <c r="EH182" s="200"/>
      <c r="EI182" s="200"/>
      <c r="EJ182" s="200"/>
      <c r="EK182" s="200"/>
      <c r="EL182" s="200"/>
      <c r="EM182" s="200"/>
      <c r="EN182" s="200"/>
      <c r="EO182" s="200"/>
      <c r="EP182" s="200"/>
      <c r="EQ182" s="200"/>
      <c r="ER182" s="200"/>
      <c r="ES182" s="200"/>
      <c r="ET182" s="200"/>
      <c r="EU182" s="200"/>
      <c r="EV182" s="200"/>
      <c r="EW182" s="200"/>
      <c r="EX182" s="200"/>
      <c r="EY182" s="200"/>
      <c r="EZ182" s="200"/>
      <c r="FA182" s="200"/>
      <c r="FB182" s="200"/>
      <c r="FC182" s="200"/>
      <c r="FD182" s="198"/>
      <c r="FE182" s="198"/>
      <c r="FF182" s="198"/>
      <c r="FG182" s="198"/>
      <c r="FH182" s="198"/>
      <c r="FI182" s="198"/>
      <c r="FJ182" s="198"/>
      <c r="FK182" s="198"/>
      <c r="FL182" s="198"/>
      <c r="FM182" s="198"/>
      <c r="FN182" s="198"/>
      <c r="FO182" s="198"/>
      <c r="FP182" s="198"/>
      <c r="FQ182" s="198"/>
      <c r="FR182" s="198"/>
      <c r="FS182" s="198"/>
      <c r="FT182" s="198"/>
      <c r="FU182" s="198"/>
      <c r="FV182" s="198"/>
      <c r="FW182" s="198"/>
      <c r="FX182" s="198"/>
    </row>
    <row r="183" spans="1:180" x14ac:dyDescent="0.25">
      <c r="A183" s="198"/>
      <c r="B183" s="198"/>
      <c r="C183" s="226"/>
      <c r="D183" s="224" t="str">
        <f>Durasi!B91</f>
        <v>LANTAI 6</v>
      </c>
      <c r="E183" s="229"/>
      <c r="F183" s="230"/>
      <c r="G183" s="235"/>
      <c r="H183" s="234"/>
      <c r="I183" s="231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84"/>
      <c r="BH183" s="302"/>
      <c r="BI183" s="216"/>
      <c r="BJ183" s="216"/>
      <c r="BK183" s="216"/>
      <c r="BL183" s="216"/>
      <c r="BM183" s="216"/>
      <c r="BN183" s="216"/>
      <c r="BO183" s="216"/>
      <c r="BP183" s="216"/>
      <c r="BQ183" s="200"/>
      <c r="BR183" s="200"/>
      <c r="BS183" s="200"/>
      <c r="BT183" s="200"/>
      <c r="BU183" s="200"/>
      <c r="BV183" s="200"/>
      <c r="BW183" s="200"/>
      <c r="BX183" s="200"/>
      <c r="BY183" s="200"/>
      <c r="BZ183" s="200"/>
      <c r="CA183" s="200"/>
      <c r="CB183" s="200"/>
      <c r="CC183" s="200"/>
      <c r="CD183" s="200"/>
      <c r="CE183" s="200"/>
      <c r="CF183" s="200"/>
      <c r="CG183" s="200"/>
      <c r="CH183" s="200"/>
      <c r="CI183" s="200"/>
      <c r="CJ183" s="200"/>
      <c r="CL183" s="200"/>
      <c r="CM183" s="200"/>
      <c r="CN183" s="200"/>
      <c r="CO183" s="200"/>
      <c r="CP183" s="200"/>
      <c r="CQ183" s="200"/>
      <c r="CR183" s="200"/>
      <c r="CS183" s="200"/>
      <c r="CT183" s="200"/>
      <c r="CU183" s="200"/>
      <c r="CV183" s="200"/>
      <c r="CW183" s="200"/>
      <c r="CX183" s="200"/>
      <c r="CY183" s="200"/>
      <c r="CZ183" s="200"/>
      <c r="DA183" s="200"/>
      <c r="DB183" s="200"/>
      <c r="DC183" s="200"/>
      <c r="DD183" s="200"/>
      <c r="DE183" s="200"/>
      <c r="DF183" s="200"/>
      <c r="DG183" s="200"/>
      <c r="DH183" s="200"/>
      <c r="DI183" s="200"/>
      <c r="DJ183" s="200"/>
      <c r="DK183" s="200"/>
      <c r="DL183" s="200"/>
      <c r="DM183" s="200"/>
      <c r="DN183" s="200"/>
      <c r="DO183" s="200"/>
      <c r="DP183" s="200"/>
      <c r="DQ183" s="200"/>
      <c r="DR183" s="200"/>
      <c r="DS183" s="200"/>
      <c r="DT183" s="200"/>
      <c r="DU183" s="200"/>
      <c r="DV183" s="200"/>
      <c r="DW183" s="200"/>
      <c r="DX183" s="200"/>
      <c r="DY183" s="200"/>
      <c r="DZ183" s="200"/>
      <c r="EA183" s="200"/>
      <c r="EB183" s="200"/>
      <c r="EC183" s="200"/>
      <c r="ED183" s="200"/>
      <c r="EE183" s="200"/>
      <c r="EF183" s="200"/>
      <c r="EG183" s="200"/>
      <c r="EH183" s="200"/>
      <c r="EI183" s="200"/>
      <c r="EJ183" s="200"/>
      <c r="EK183" s="200"/>
      <c r="EL183" s="200"/>
      <c r="EM183" s="200"/>
      <c r="EN183" s="200"/>
      <c r="EO183" s="200"/>
      <c r="EP183" s="200"/>
      <c r="EQ183" s="200"/>
      <c r="ER183" s="200"/>
      <c r="ES183" s="200"/>
      <c r="ET183" s="200"/>
      <c r="EU183" s="200"/>
      <c r="EV183" s="200"/>
      <c r="EW183" s="200"/>
      <c r="EX183" s="200"/>
      <c r="EY183" s="200"/>
      <c r="EZ183" s="200"/>
      <c r="FA183" s="200"/>
      <c r="FB183" s="200"/>
      <c r="FC183" s="200"/>
      <c r="FD183" s="198"/>
      <c r="FE183" s="198"/>
      <c r="FF183" s="198"/>
      <c r="FG183" s="198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</row>
    <row r="184" spans="1:180" x14ac:dyDescent="0.25">
      <c r="A184" s="198"/>
      <c r="B184" s="198"/>
      <c r="C184" s="226"/>
      <c r="D184" s="224" t="str">
        <f>Durasi!B92</f>
        <v>Kolom</v>
      </c>
      <c r="E184" s="229">
        <f>Durasi!P92</f>
        <v>10</v>
      </c>
      <c r="F184" s="230" t="str">
        <f>Durasi!Q92</f>
        <v>hari</v>
      </c>
      <c r="G184" s="235">
        <f>RAB!F98</f>
        <v>36914640.797866672</v>
      </c>
      <c r="H184" s="234">
        <f>G184/$G$400*100</f>
        <v>0.2133590407868742</v>
      </c>
      <c r="I184" s="231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"/>
      <c r="AK184" s="2"/>
      <c r="AL184" s="220">
        <f>H184/$E$184*6</f>
        <v>0.12801542447212452</v>
      </c>
      <c r="AM184" s="220">
        <f>H184/$E$184*4</f>
        <v>8.5343616314749682E-2</v>
      </c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84"/>
      <c r="BH184" s="302"/>
      <c r="BI184" s="216"/>
      <c r="BJ184" s="216"/>
      <c r="BK184" s="216"/>
      <c r="BL184" s="216"/>
      <c r="BM184" s="216"/>
      <c r="BN184" s="216"/>
      <c r="BO184" s="216"/>
      <c r="BP184" s="216"/>
      <c r="BQ184" s="200"/>
      <c r="BR184" s="200"/>
      <c r="BS184" s="200"/>
      <c r="BT184" s="200"/>
      <c r="BU184" s="200"/>
      <c r="BV184" s="200"/>
      <c r="BW184" s="200"/>
      <c r="BX184" s="200"/>
      <c r="BY184" s="200"/>
      <c r="BZ184" s="200"/>
      <c r="CA184" s="200"/>
      <c r="CB184" s="200"/>
      <c r="CC184" s="200"/>
      <c r="CD184" s="200"/>
      <c r="CE184" s="200"/>
      <c r="CF184" s="200"/>
      <c r="CG184" s="198"/>
      <c r="CH184" s="198"/>
      <c r="CI184" s="198"/>
      <c r="CJ184" s="201"/>
      <c r="CL184" s="199"/>
      <c r="CM184" s="200"/>
      <c r="CN184" s="200"/>
      <c r="CO184" s="200"/>
      <c r="CP184" s="200"/>
      <c r="CQ184" s="200"/>
      <c r="CR184" s="200"/>
      <c r="CS184" s="200"/>
      <c r="CT184" s="200"/>
      <c r="CU184" s="200"/>
      <c r="CV184" s="200"/>
      <c r="CW184" s="200"/>
      <c r="CX184" s="200"/>
      <c r="CY184" s="200"/>
      <c r="CZ184" s="200"/>
      <c r="DA184" s="200"/>
      <c r="DB184" s="200"/>
      <c r="DC184" s="200"/>
      <c r="DD184" s="200"/>
      <c r="DE184" s="200"/>
      <c r="DF184" s="200"/>
      <c r="DG184" s="200"/>
      <c r="DH184" s="200"/>
      <c r="DI184" s="200"/>
      <c r="DJ184" s="200"/>
      <c r="DK184" s="200"/>
      <c r="DL184" s="200"/>
      <c r="DM184" s="200"/>
      <c r="DN184" s="200"/>
      <c r="DO184" s="200"/>
      <c r="DP184" s="200"/>
      <c r="DQ184" s="200"/>
      <c r="DR184" s="200"/>
      <c r="DS184" s="200"/>
      <c r="DT184" s="200"/>
      <c r="DU184" s="200"/>
      <c r="DV184" s="200"/>
      <c r="DW184" s="200"/>
      <c r="DX184" s="200"/>
      <c r="DY184" s="200"/>
      <c r="DZ184" s="200"/>
      <c r="EA184" s="200"/>
      <c r="EB184" s="200"/>
      <c r="EC184" s="200"/>
      <c r="ED184" s="200"/>
      <c r="EE184" s="200"/>
      <c r="EF184" s="200"/>
      <c r="EG184" s="200"/>
      <c r="EH184" s="200"/>
      <c r="EI184" s="200"/>
      <c r="EJ184" s="200"/>
      <c r="EK184" s="200"/>
      <c r="EL184" s="200"/>
      <c r="EM184" s="200"/>
      <c r="EN184" s="200"/>
      <c r="EO184" s="200"/>
      <c r="EP184" s="200"/>
      <c r="EQ184" s="200"/>
      <c r="ER184" s="200"/>
      <c r="ES184" s="200"/>
      <c r="ET184" s="200"/>
      <c r="EU184" s="200"/>
      <c r="EV184" s="200"/>
      <c r="EW184" s="200"/>
      <c r="EX184" s="200"/>
      <c r="EY184" s="200"/>
      <c r="EZ184" s="200"/>
      <c r="FA184" s="200"/>
      <c r="FB184" s="200"/>
      <c r="FC184" s="200"/>
      <c r="FD184" s="198"/>
      <c r="FE184" s="198"/>
      <c r="FF184" s="198"/>
      <c r="FG184" s="198"/>
      <c r="FH184" s="198"/>
      <c r="FI184" s="198"/>
      <c r="FJ184" s="198"/>
      <c r="FK184" s="198"/>
      <c r="FL184" s="198"/>
      <c r="FM184" s="198"/>
      <c r="FN184" s="198"/>
      <c r="FO184" s="198"/>
      <c r="FP184" s="198"/>
      <c r="FQ184" s="198"/>
      <c r="FR184" s="198"/>
      <c r="FS184" s="198"/>
      <c r="FT184" s="198"/>
      <c r="FU184" s="198"/>
      <c r="FV184" s="198"/>
      <c r="FW184" s="198"/>
      <c r="FX184" s="198"/>
    </row>
    <row r="185" spans="1:180" x14ac:dyDescent="0.25">
      <c r="A185" s="198"/>
      <c r="B185" s="198"/>
      <c r="C185" s="226"/>
      <c r="D185" s="224" t="str">
        <f>Durasi!B93</f>
        <v>Balok</v>
      </c>
      <c r="E185" s="229">
        <f>Durasi!P93</f>
        <v>12</v>
      </c>
      <c r="F185" s="230" t="str">
        <f>Durasi!Q93</f>
        <v>hari</v>
      </c>
      <c r="G185" s="235">
        <f>RAB!F99</f>
        <v>93695105.657922328</v>
      </c>
      <c r="H185" s="234">
        <f>G185/$G$400*100</f>
        <v>0.54153846380524495</v>
      </c>
      <c r="I185" s="231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"/>
      <c r="AK185" s="2"/>
      <c r="AL185" s="220">
        <f>H185/$E$185*6</f>
        <v>0.27076923190262248</v>
      </c>
      <c r="AM185" s="220">
        <f>H185/$E$185*6</f>
        <v>0.27076923190262248</v>
      </c>
      <c r="AN185" s="219"/>
      <c r="AO185" s="219"/>
      <c r="AP185" s="219"/>
      <c r="AQ185" s="219"/>
      <c r="AR185" s="219"/>
      <c r="AS185" s="219"/>
      <c r="AT185" s="219"/>
      <c r="AU185" s="219"/>
      <c r="AV185" s="219"/>
      <c r="AW185" s="219"/>
      <c r="AX185" s="219"/>
      <c r="AY185" s="219"/>
      <c r="AZ185" s="219"/>
      <c r="BA185" s="219"/>
      <c r="BB185" s="219"/>
      <c r="BC185" s="219"/>
      <c r="BD185" s="219"/>
      <c r="BE185" s="219"/>
      <c r="BF185" s="219"/>
      <c r="BG185" s="284"/>
      <c r="BH185" s="302"/>
      <c r="BI185" s="216"/>
      <c r="BJ185" s="216"/>
      <c r="BK185" s="216"/>
      <c r="BL185" s="216"/>
      <c r="BM185" s="216"/>
      <c r="BN185" s="216"/>
      <c r="BO185" s="216"/>
      <c r="BP185" s="216"/>
      <c r="BQ185" s="200"/>
      <c r="BR185" s="200"/>
      <c r="BS185" s="200"/>
      <c r="BT185" s="200"/>
      <c r="BU185" s="200"/>
      <c r="BV185" s="200"/>
      <c r="BW185" s="200"/>
      <c r="BX185" s="200"/>
      <c r="BY185" s="200"/>
      <c r="BZ185" s="200"/>
      <c r="CA185" s="200"/>
      <c r="CB185" s="200"/>
      <c r="CC185" s="200"/>
      <c r="CD185" s="200"/>
      <c r="CE185" s="200"/>
      <c r="CF185" s="200"/>
      <c r="CG185" s="198"/>
      <c r="CH185" s="198"/>
      <c r="CI185" s="198"/>
      <c r="CJ185" s="201"/>
      <c r="CL185" s="199"/>
      <c r="CM185" s="200"/>
      <c r="CN185" s="200"/>
      <c r="CO185" s="200"/>
      <c r="CP185" s="200"/>
      <c r="CQ185" s="200"/>
      <c r="CR185" s="200"/>
      <c r="CS185" s="200"/>
      <c r="CT185" s="200"/>
      <c r="CU185" s="200"/>
      <c r="CV185" s="200"/>
      <c r="CW185" s="200"/>
      <c r="CX185" s="200"/>
      <c r="CY185" s="200"/>
      <c r="CZ185" s="200"/>
      <c r="DA185" s="200"/>
      <c r="DB185" s="200"/>
      <c r="DC185" s="200"/>
      <c r="DD185" s="200"/>
      <c r="DE185" s="200"/>
      <c r="DF185" s="200"/>
      <c r="DG185" s="200"/>
      <c r="DH185" s="200"/>
      <c r="DI185" s="200"/>
      <c r="DJ185" s="200"/>
      <c r="DK185" s="200"/>
      <c r="DL185" s="200"/>
      <c r="DM185" s="200"/>
      <c r="DN185" s="200"/>
      <c r="DO185" s="200"/>
      <c r="DP185" s="200"/>
      <c r="DQ185" s="200"/>
      <c r="DR185" s="200"/>
      <c r="DS185" s="200"/>
      <c r="DT185" s="200"/>
      <c r="DU185" s="200"/>
      <c r="DV185" s="200"/>
      <c r="DW185" s="200"/>
      <c r="DX185" s="200"/>
      <c r="DY185" s="200"/>
      <c r="DZ185" s="200"/>
      <c r="EA185" s="200"/>
      <c r="EB185" s="200"/>
      <c r="EC185" s="200"/>
      <c r="ED185" s="200"/>
      <c r="EE185" s="200"/>
      <c r="EF185" s="200"/>
      <c r="EG185" s="200"/>
      <c r="EH185" s="200"/>
      <c r="EI185" s="200"/>
      <c r="EJ185" s="200"/>
      <c r="EK185" s="200"/>
      <c r="EL185" s="200"/>
      <c r="EM185" s="200"/>
      <c r="EN185" s="200"/>
      <c r="EO185" s="200"/>
      <c r="EP185" s="200"/>
      <c r="EQ185" s="200"/>
      <c r="ER185" s="200"/>
      <c r="ES185" s="200"/>
      <c r="ET185" s="200"/>
      <c r="EU185" s="200"/>
      <c r="EV185" s="200"/>
      <c r="EW185" s="200"/>
      <c r="EX185" s="200"/>
      <c r="EY185" s="200"/>
      <c r="EZ185" s="200"/>
      <c r="FA185" s="200"/>
      <c r="FB185" s="200"/>
      <c r="FC185" s="200"/>
      <c r="FD185" s="198"/>
      <c r="FE185" s="198"/>
      <c r="FF185" s="198"/>
      <c r="FG185" s="198"/>
      <c r="FH185" s="198"/>
      <c r="FI185" s="198"/>
      <c r="FJ185" s="198"/>
      <c r="FK185" s="198"/>
      <c r="FL185" s="198"/>
      <c r="FM185" s="198"/>
      <c r="FN185" s="198"/>
      <c r="FO185" s="198"/>
      <c r="FP185" s="198"/>
      <c r="FQ185" s="198"/>
      <c r="FR185" s="198"/>
      <c r="FS185" s="198"/>
      <c r="FT185" s="198"/>
      <c r="FU185" s="198"/>
      <c r="FV185" s="198"/>
      <c r="FW185" s="198"/>
      <c r="FX185" s="198"/>
    </row>
    <row r="186" spans="1:180" x14ac:dyDescent="0.25">
      <c r="A186" s="198"/>
      <c r="B186" s="198"/>
      <c r="C186" s="226"/>
      <c r="D186" s="224" t="str">
        <f>Durasi!B94</f>
        <v>Pelat lantai</v>
      </c>
      <c r="E186" s="229">
        <f>Durasi!P94</f>
        <v>12</v>
      </c>
      <c r="F186" s="230" t="str">
        <f>Durasi!Q94</f>
        <v>hari</v>
      </c>
      <c r="G186" s="235">
        <f>RAB!F100</f>
        <v>132151118.10629143</v>
      </c>
      <c r="H186" s="234">
        <f>G186/$G$400*100</f>
        <v>0.76380631610265359</v>
      </c>
      <c r="I186" s="231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"/>
      <c r="AK186" s="2"/>
      <c r="AL186" s="220">
        <f>H186/$E$186*6</f>
        <v>0.3819031580513268</v>
      </c>
      <c r="AM186" s="220">
        <f>H186/$E$186*6</f>
        <v>0.3819031580513268</v>
      </c>
      <c r="AN186" s="219"/>
      <c r="AO186" s="219"/>
      <c r="AP186" s="219"/>
      <c r="AQ186" s="219"/>
      <c r="AR186" s="219"/>
      <c r="AS186" s="219"/>
      <c r="AT186" s="219"/>
      <c r="AU186" s="219"/>
      <c r="AV186" s="219"/>
      <c r="AW186" s="219"/>
      <c r="AX186" s="219"/>
      <c r="AY186" s="219"/>
      <c r="AZ186" s="219"/>
      <c r="BA186" s="219"/>
      <c r="BB186" s="219"/>
      <c r="BC186" s="219"/>
      <c r="BD186" s="219"/>
      <c r="BE186" s="219"/>
      <c r="BF186" s="219"/>
      <c r="BG186" s="284"/>
      <c r="BH186" s="302"/>
      <c r="BI186" s="216"/>
      <c r="BJ186" s="216"/>
      <c r="BK186" s="216"/>
      <c r="BL186" s="216"/>
      <c r="BM186" s="216"/>
      <c r="BN186" s="216"/>
      <c r="BO186" s="216"/>
      <c r="BP186" s="216"/>
      <c r="BQ186" s="200"/>
      <c r="BR186" s="200"/>
      <c r="BS186" s="200"/>
      <c r="BT186" s="200"/>
      <c r="BU186" s="200"/>
      <c r="BV186" s="200"/>
      <c r="BW186" s="200"/>
      <c r="BX186" s="200"/>
      <c r="BY186" s="200"/>
      <c r="BZ186" s="200"/>
      <c r="CA186" s="200"/>
      <c r="CB186" s="200"/>
      <c r="CC186" s="200"/>
      <c r="CD186" s="200"/>
      <c r="CE186" s="200"/>
      <c r="CF186" s="200"/>
      <c r="CG186" s="198"/>
      <c r="CH186" s="198"/>
      <c r="CI186" s="198"/>
      <c r="CJ186" s="201"/>
      <c r="CL186" s="199"/>
      <c r="CM186" s="200"/>
      <c r="CN186" s="200"/>
      <c r="CO186" s="200"/>
      <c r="CP186" s="200"/>
      <c r="CQ186" s="200"/>
      <c r="CR186" s="200"/>
      <c r="CS186" s="200"/>
      <c r="CT186" s="200"/>
      <c r="CU186" s="200"/>
      <c r="CV186" s="200"/>
      <c r="CW186" s="200"/>
      <c r="CX186" s="200"/>
      <c r="CY186" s="200"/>
      <c r="CZ186" s="200"/>
      <c r="DA186" s="200"/>
      <c r="DB186" s="200"/>
      <c r="DC186" s="200"/>
      <c r="DD186" s="200"/>
      <c r="DE186" s="200"/>
      <c r="DF186" s="200"/>
      <c r="DG186" s="200"/>
      <c r="DH186" s="200"/>
      <c r="DI186" s="200"/>
      <c r="DJ186" s="200"/>
      <c r="DK186" s="200"/>
      <c r="DL186" s="200"/>
      <c r="DM186" s="200"/>
      <c r="DN186" s="200"/>
      <c r="DO186" s="200"/>
      <c r="DP186" s="200"/>
      <c r="DQ186" s="200"/>
      <c r="DR186" s="200"/>
      <c r="DS186" s="200"/>
      <c r="DT186" s="200"/>
      <c r="DU186" s="200"/>
      <c r="DV186" s="200"/>
      <c r="DW186" s="200"/>
      <c r="DX186" s="200"/>
      <c r="DY186" s="200"/>
      <c r="DZ186" s="200"/>
      <c r="EA186" s="200"/>
      <c r="EB186" s="200"/>
      <c r="EC186" s="200"/>
      <c r="ED186" s="200"/>
      <c r="EE186" s="200"/>
      <c r="EF186" s="200"/>
      <c r="EG186" s="200"/>
      <c r="EH186" s="200"/>
      <c r="EI186" s="200"/>
      <c r="EJ186" s="200"/>
      <c r="EK186" s="200"/>
      <c r="EL186" s="200"/>
      <c r="EM186" s="200"/>
      <c r="EN186" s="200"/>
      <c r="EO186" s="200"/>
      <c r="EP186" s="200"/>
      <c r="EQ186" s="200"/>
      <c r="ER186" s="200"/>
      <c r="ES186" s="200"/>
      <c r="ET186" s="200"/>
      <c r="EU186" s="200"/>
      <c r="EV186" s="200"/>
      <c r="EW186" s="200"/>
      <c r="EX186" s="200"/>
      <c r="EY186" s="200"/>
      <c r="EZ186" s="200"/>
      <c r="FA186" s="200"/>
      <c r="FB186" s="200"/>
      <c r="FC186" s="200"/>
      <c r="FD186" s="198"/>
      <c r="FE186" s="198"/>
      <c r="FF186" s="198"/>
      <c r="FG186" s="198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</row>
    <row r="187" spans="1:180" x14ac:dyDescent="0.25">
      <c r="A187" s="198"/>
      <c r="B187" s="198"/>
      <c r="C187" s="226"/>
      <c r="D187" s="224" t="str">
        <f>Durasi!B95</f>
        <v>Tangga</v>
      </c>
      <c r="E187" s="229">
        <f>Durasi!P95</f>
        <v>7</v>
      </c>
      <c r="F187" s="230" t="str">
        <f>Durasi!Q95</f>
        <v>hari</v>
      </c>
      <c r="G187" s="235">
        <f>RAB!F101</f>
        <v>935019835.83435714</v>
      </c>
      <c r="H187" s="234">
        <f>G187/$G$400*100</f>
        <v>5.4042225788594962</v>
      </c>
      <c r="I187" s="231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219"/>
      <c r="AJ187" s="2"/>
      <c r="AK187" s="2"/>
      <c r="AL187" s="220">
        <f>H187/$E$187*6</f>
        <v>4.6321907818795687</v>
      </c>
      <c r="AM187" s="220">
        <f>H187/$E$187*1</f>
        <v>0.77203179697992808</v>
      </c>
      <c r="AN187" s="219"/>
      <c r="AO187" s="219"/>
      <c r="AP187" s="219"/>
      <c r="AQ187" s="219"/>
      <c r="AR187" s="219"/>
      <c r="AS187" s="219"/>
      <c r="AT187" s="219"/>
      <c r="AU187" s="219"/>
      <c r="AV187" s="219"/>
      <c r="AW187" s="219"/>
      <c r="AX187" s="219"/>
      <c r="AY187" s="219"/>
      <c r="AZ187" s="219"/>
      <c r="BA187" s="219"/>
      <c r="BB187" s="219"/>
      <c r="BC187" s="219"/>
      <c r="BD187" s="219"/>
      <c r="BE187" s="219"/>
      <c r="BF187" s="219"/>
      <c r="BG187" s="284"/>
      <c r="BH187" s="302"/>
      <c r="BI187" s="216"/>
      <c r="BJ187" s="216"/>
      <c r="BK187" s="216"/>
      <c r="BL187" s="216"/>
      <c r="BM187" s="216"/>
      <c r="BN187" s="216"/>
      <c r="BO187" s="216"/>
      <c r="BP187" s="216"/>
      <c r="BQ187" s="200"/>
      <c r="BR187" s="200"/>
      <c r="BS187" s="200"/>
      <c r="BT187" s="200"/>
      <c r="BU187" s="200"/>
      <c r="BV187" s="200"/>
      <c r="BW187" s="200"/>
      <c r="BX187" s="200"/>
      <c r="BY187" s="200"/>
      <c r="BZ187" s="200"/>
      <c r="CA187" s="200"/>
      <c r="CB187" s="200"/>
      <c r="CC187" s="200"/>
      <c r="CD187" s="200"/>
      <c r="CE187" s="200"/>
      <c r="CF187" s="200"/>
      <c r="CG187" s="198"/>
      <c r="CH187" s="198"/>
      <c r="CI187" s="198"/>
      <c r="CJ187" s="201"/>
      <c r="CL187" s="199"/>
      <c r="CM187" s="200"/>
      <c r="CN187" s="200"/>
      <c r="CO187" s="200"/>
      <c r="CP187" s="200"/>
      <c r="CQ187" s="200"/>
      <c r="CR187" s="200"/>
      <c r="CS187" s="200"/>
      <c r="CT187" s="200"/>
      <c r="CU187" s="200"/>
      <c r="CV187" s="200"/>
      <c r="CW187" s="200"/>
      <c r="CX187" s="200"/>
      <c r="CY187" s="200"/>
      <c r="CZ187" s="200"/>
      <c r="DA187" s="200"/>
      <c r="DB187" s="200"/>
      <c r="DC187" s="200"/>
      <c r="DD187" s="200"/>
      <c r="DE187" s="200"/>
      <c r="DF187" s="200"/>
      <c r="DG187" s="200"/>
      <c r="DH187" s="200"/>
      <c r="DI187" s="200"/>
      <c r="DJ187" s="200"/>
      <c r="DK187" s="200"/>
      <c r="DL187" s="200"/>
      <c r="DM187" s="200"/>
      <c r="DN187" s="200"/>
      <c r="DO187" s="200"/>
      <c r="DP187" s="200"/>
      <c r="DQ187" s="200"/>
      <c r="DR187" s="200"/>
      <c r="DS187" s="200"/>
      <c r="DT187" s="200"/>
      <c r="DU187" s="200"/>
      <c r="DV187" s="200"/>
      <c r="DW187" s="200"/>
      <c r="DX187" s="200"/>
      <c r="DY187" s="200"/>
      <c r="DZ187" s="200"/>
      <c r="EA187" s="200"/>
      <c r="EB187" s="200"/>
      <c r="EC187" s="200"/>
      <c r="ED187" s="200"/>
      <c r="EE187" s="200"/>
      <c r="EF187" s="200"/>
      <c r="EG187" s="200"/>
      <c r="EH187" s="200"/>
      <c r="EI187" s="200"/>
      <c r="EJ187" s="200"/>
      <c r="EK187" s="200"/>
      <c r="EL187" s="200"/>
      <c r="EM187" s="200"/>
      <c r="EN187" s="200"/>
      <c r="EO187" s="200"/>
      <c r="EP187" s="200"/>
      <c r="EQ187" s="200"/>
      <c r="ER187" s="200"/>
      <c r="ES187" s="200"/>
      <c r="ET187" s="200"/>
      <c r="EU187" s="200"/>
      <c r="EV187" s="200"/>
      <c r="EW187" s="200"/>
      <c r="EX187" s="200"/>
      <c r="EY187" s="200"/>
      <c r="EZ187" s="200"/>
      <c r="FA187" s="200"/>
      <c r="FB187" s="200"/>
      <c r="FC187" s="200"/>
      <c r="FD187" s="198"/>
      <c r="FE187" s="198"/>
      <c r="FF187" s="198"/>
      <c r="FG187" s="198"/>
      <c r="FH187" s="198"/>
      <c r="FI187" s="198"/>
      <c r="FJ187" s="198"/>
      <c r="FK187" s="198"/>
      <c r="FL187" s="198"/>
      <c r="FM187" s="198"/>
      <c r="FN187" s="198"/>
      <c r="FO187" s="198"/>
      <c r="FP187" s="198"/>
      <c r="FQ187" s="198"/>
      <c r="FR187" s="198"/>
      <c r="FS187" s="198"/>
      <c r="FT187" s="198"/>
      <c r="FU187" s="198"/>
      <c r="FV187" s="198"/>
      <c r="FW187" s="198"/>
      <c r="FX187" s="198"/>
    </row>
    <row r="188" spans="1:180" x14ac:dyDescent="0.25">
      <c r="A188" s="198"/>
      <c r="B188" s="198"/>
      <c r="C188" s="226"/>
      <c r="D188" s="224" t="str">
        <f>Durasi!B96</f>
        <v>LANTAI 7</v>
      </c>
      <c r="E188" s="229"/>
      <c r="F188" s="230"/>
      <c r="G188" s="235"/>
      <c r="H188" s="234"/>
      <c r="I188" s="231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219"/>
      <c r="AJ188" s="219"/>
      <c r="AK188" s="219"/>
      <c r="AL188" s="219"/>
      <c r="AM188" s="219"/>
      <c r="AN188" s="219"/>
      <c r="AO188" s="219"/>
      <c r="AP188" s="219"/>
      <c r="AQ188" s="219"/>
      <c r="AR188" s="219"/>
      <c r="AS188" s="219"/>
      <c r="AT188" s="219"/>
      <c r="AU188" s="219"/>
      <c r="AV188" s="219"/>
      <c r="AW188" s="219"/>
      <c r="AX188" s="219"/>
      <c r="AY188" s="219"/>
      <c r="AZ188" s="219"/>
      <c r="BA188" s="219"/>
      <c r="BB188" s="219"/>
      <c r="BC188" s="219"/>
      <c r="BD188" s="219"/>
      <c r="BE188" s="219"/>
      <c r="BF188" s="219"/>
      <c r="BG188" s="284"/>
      <c r="BH188" s="302"/>
      <c r="BI188" s="216"/>
      <c r="BJ188" s="216"/>
      <c r="BK188" s="216"/>
      <c r="BL188" s="216"/>
      <c r="BM188" s="216"/>
      <c r="BN188" s="216"/>
      <c r="BO188" s="216"/>
      <c r="BP188" s="216"/>
      <c r="BQ188" s="200"/>
      <c r="BR188" s="200"/>
      <c r="BS188" s="200"/>
      <c r="BT188" s="200"/>
      <c r="BU188" s="200"/>
      <c r="BV188" s="200"/>
      <c r="BW188" s="200"/>
      <c r="BX188" s="200"/>
      <c r="BY188" s="200"/>
      <c r="BZ188" s="200"/>
      <c r="CA188" s="200"/>
      <c r="CB188" s="200"/>
      <c r="CC188" s="200"/>
      <c r="CD188" s="200"/>
      <c r="CE188" s="200"/>
      <c r="CF188" s="200"/>
      <c r="CG188" s="198"/>
      <c r="CH188" s="198"/>
      <c r="CI188" s="198"/>
      <c r="CJ188" s="201"/>
      <c r="CL188" s="199"/>
      <c r="CM188" s="200"/>
      <c r="CN188" s="200"/>
      <c r="CO188" s="200"/>
      <c r="CP188" s="200"/>
      <c r="CQ188" s="200"/>
      <c r="CR188" s="200"/>
      <c r="CS188" s="200"/>
      <c r="CT188" s="200"/>
      <c r="CU188" s="200"/>
      <c r="CV188" s="200"/>
      <c r="CW188" s="200"/>
      <c r="CX188" s="200"/>
      <c r="CY188" s="200"/>
      <c r="CZ188" s="200"/>
      <c r="DA188" s="200"/>
      <c r="DB188" s="200"/>
      <c r="DC188" s="200"/>
      <c r="DD188" s="200"/>
      <c r="DE188" s="200"/>
      <c r="DF188" s="200"/>
      <c r="DG188" s="200"/>
      <c r="DH188" s="200"/>
      <c r="DI188" s="200"/>
      <c r="DJ188" s="200"/>
      <c r="DK188" s="200"/>
      <c r="DL188" s="200"/>
      <c r="DM188" s="200"/>
      <c r="DN188" s="200"/>
      <c r="DO188" s="200"/>
      <c r="DP188" s="200"/>
      <c r="DQ188" s="200"/>
      <c r="DR188" s="200"/>
      <c r="DS188" s="200"/>
      <c r="DT188" s="200"/>
      <c r="DU188" s="200"/>
      <c r="DV188" s="200"/>
      <c r="DW188" s="200"/>
      <c r="DX188" s="200"/>
      <c r="DY188" s="200"/>
      <c r="DZ188" s="200"/>
      <c r="EA188" s="200"/>
      <c r="EB188" s="200"/>
      <c r="EC188" s="200"/>
      <c r="ED188" s="200"/>
      <c r="EE188" s="200"/>
      <c r="EF188" s="200"/>
      <c r="EG188" s="200"/>
      <c r="EH188" s="200"/>
      <c r="EI188" s="200"/>
      <c r="EJ188" s="200"/>
      <c r="EK188" s="200"/>
      <c r="EL188" s="200"/>
      <c r="EM188" s="200"/>
      <c r="EN188" s="200"/>
      <c r="EO188" s="200"/>
      <c r="EP188" s="200"/>
      <c r="EQ188" s="200"/>
      <c r="ER188" s="200"/>
      <c r="ES188" s="200"/>
      <c r="ET188" s="200"/>
      <c r="EU188" s="200"/>
      <c r="EV188" s="200"/>
      <c r="EW188" s="200"/>
      <c r="EX188" s="200"/>
      <c r="EY188" s="200"/>
      <c r="EZ188" s="200"/>
      <c r="FA188" s="200"/>
      <c r="FB188" s="200"/>
      <c r="FC188" s="200"/>
      <c r="FD188" s="198"/>
      <c r="FE188" s="198"/>
      <c r="FF188" s="198"/>
      <c r="FG188" s="198"/>
      <c r="FH188" s="198"/>
      <c r="FI188" s="198"/>
      <c r="FJ188" s="198"/>
      <c r="FK188" s="198"/>
      <c r="FL188" s="198"/>
      <c r="FM188" s="198"/>
      <c r="FN188" s="198"/>
      <c r="FO188" s="198"/>
      <c r="FP188" s="198"/>
      <c r="FQ188" s="198"/>
      <c r="FR188" s="198"/>
      <c r="FS188" s="198"/>
      <c r="FT188" s="198"/>
      <c r="FU188" s="198"/>
      <c r="FV188" s="198"/>
      <c r="FW188" s="198"/>
      <c r="FX188" s="198"/>
    </row>
    <row r="189" spans="1:180" x14ac:dyDescent="0.25">
      <c r="A189" s="198"/>
      <c r="B189" s="198"/>
      <c r="C189" s="226"/>
      <c r="D189" s="224" t="str">
        <f>Durasi!B97</f>
        <v>Kolom</v>
      </c>
      <c r="E189" s="229">
        <f>Durasi!P97</f>
        <v>10</v>
      </c>
      <c r="F189" s="230" t="str">
        <f>Durasi!Q97</f>
        <v>hari</v>
      </c>
      <c r="G189" s="235">
        <f>RAB!F103</f>
        <v>36914640.797866672</v>
      </c>
      <c r="H189" s="234">
        <f>G189/$G$400*100</f>
        <v>0.2133590407868742</v>
      </c>
      <c r="I189" s="231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219"/>
      <c r="AJ189" s="219"/>
      <c r="AK189" s="219"/>
      <c r="AL189" s="219"/>
      <c r="AM189" s="2"/>
      <c r="AN189" s="2"/>
      <c r="AO189" s="220">
        <f>H189/$E$189*1</f>
        <v>2.133590407868742E-2</v>
      </c>
      <c r="AP189" s="220">
        <f>H189/$E$189*7</f>
        <v>0.14935132855081196</v>
      </c>
      <c r="AQ189" s="220">
        <f>H189/$E$189*2</f>
        <v>4.2671808157374841E-2</v>
      </c>
      <c r="AR189" s="219"/>
      <c r="AS189" s="219"/>
      <c r="AT189" s="219"/>
      <c r="AU189" s="219"/>
      <c r="AV189" s="219"/>
      <c r="AW189" s="219"/>
      <c r="AX189" s="219"/>
      <c r="AY189" s="219"/>
      <c r="AZ189" s="219"/>
      <c r="BA189" s="219"/>
      <c r="BB189" s="219"/>
      <c r="BC189" s="219"/>
      <c r="BD189" s="219"/>
      <c r="BE189" s="219"/>
      <c r="BF189" s="219"/>
      <c r="BG189" s="284"/>
      <c r="BH189" s="302"/>
      <c r="BI189" s="216"/>
      <c r="BJ189" s="216"/>
      <c r="BK189" s="216"/>
      <c r="BL189" s="216"/>
      <c r="BM189" s="216"/>
      <c r="BN189" s="216"/>
      <c r="BO189" s="216"/>
      <c r="BP189" s="216"/>
      <c r="BQ189" s="200"/>
      <c r="BR189" s="200"/>
      <c r="BS189" s="200"/>
      <c r="BT189" s="200"/>
      <c r="BU189" s="200"/>
      <c r="BV189" s="200"/>
      <c r="BW189" s="200"/>
      <c r="BX189" s="200"/>
      <c r="BY189" s="200"/>
      <c r="BZ189" s="200"/>
      <c r="CA189" s="200"/>
      <c r="CB189" s="200"/>
      <c r="CC189" s="200"/>
      <c r="CD189" s="200"/>
      <c r="CE189" s="200"/>
      <c r="CF189" s="200"/>
      <c r="CG189" s="198"/>
      <c r="CH189" s="198"/>
      <c r="CI189" s="198"/>
      <c r="CJ189" s="201"/>
      <c r="CL189" s="199"/>
      <c r="CM189" s="200"/>
      <c r="CN189" s="200"/>
      <c r="CO189" s="200"/>
      <c r="CP189" s="200"/>
      <c r="CQ189" s="200"/>
      <c r="CR189" s="200"/>
      <c r="CS189" s="200"/>
      <c r="CT189" s="200"/>
      <c r="CU189" s="200"/>
      <c r="CV189" s="200"/>
      <c r="CW189" s="200"/>
      <c r="CX189" s="200"/>
      <c r="CY189" s="200"/>
      <c r="CZ189" s="200"/>
      <c r="DA189" s="200"/>
      <c r="DB189" s="200"/>
      <c r="DC189" s="200"/>
      <c r="DD189" s="200"/>
      <c r="DE189" s="200"/>
      <c r="DF189" s="200"/>
      <c r="DG189" s="200"/>
      <c r="DH189" s="200"/>
      <c r="DI189" s="200"/>
      <c r="DJ189" s="200"/>
      <c r="DK189" s="200"/>
      <c r="DL189" s="200"/>
      <c r="DM189" s="200"/>
      <c r="DN189" s="200"/>
      <c r="DO189" s="200"/>
      <c r="DP189" s="200"/>
      <c r="DQ189" s="200"/>
      <c r="DR189" s="200"/>
      <c r="DS189" s="200"/>
      <c r="DT189" s="200"/>
      <c r="DU189" s="200"/>
      <c r="DV189" s="200"/>
      <c r="DW189" s="200"/>
      <c r="DX189" s="200"/>
      <c r="DY189" s="200"/>
      <c r="DZ189" s="200"/>
      <c r="EA189" s="200"/>
      <c r="EB189" s="200"/>
      <c r="EC189" s="200"/>
      <c r="ED189" s="200"/>
      <c r="EE189" s="200"/>
      <c r="EF189" s="200"/>
      <c r="EG189" s="200"/>
      <c r="EH189" s="200"/>
      <c r="EI189" s="200"/>
      <c r="EJ189" s="200"/>
      <c r="EK189" s="200"/>
      <c r="EL189" s="200"/>
      <c r="EM189" s="200"/>
      <c r="EN189" s="200"/>
      <c r="EO189" s="200"/>
      <c r="EP189" s="200"/>
      <c r="EQ189" s="200"/>
      <c r="ER189" s="200"/>
      <c r="ES189" s="200"/>
      <c r="ET189" s="200"/>
      <c r="EU189" s="200"/>
      <c r="EV189" s="200"/>
      <c r="EW189" s="200"/>
      <c r="EX189" s="200"/>
      <c r="EY189" s="200"/>
      <c r="EZ189" s="200"/>
      <c r="FA189" s="200"/>
      <c r="FB189" s="200"/>
      <c r="FC189" s="200"/>
      <c r="FD189" s="198"/>
      <c r="FE189" s="198"/>
      <c r="FF189" s="198"/>
      <c r="FG189" s="198"/>
      <c r="FH189" s="198"/>
      <c r="FI189" s="198"/>
      <c r="FJ189" s="198"/>
      <c r="FK189" s="198"/>
      <c r="FL189" s="198"/>
      <c r="FM189" s="198"/>
      <c r="FN189" s="198"/>
      <c r="FO189" s="198"/>
      <c r="FP189" s="198"/>
      <c r="FQ189" s="198"/>
      <c r="FR189" s="198"/>
      <c r="FS189" s="198"/>
      <c r="FT189" s="198"/>
      <c r="FU189" s="198"/>
      <c r="FV189" s="198"/>
      <c r="FW189" s="198"/>
      <c r="FX189" s="198"/>
    </row>
    <row r="190" spans="1:180" x14ac:dyDescent="0.25">
      <c r="A190" s="198"/>
      <c r="B190" s="198"/>
      <c r="C190" s="226"/>
      <c r="D190" s="224" t="str">
        <f>Durasi!B98</f>
        <v>Balok</v>
      </c>
      <c r="E190" s="229">
        <f>Durasi!P98</f>
        <v>12</v>
      </c>
      <c r="F190" s="230" t="str">
        <f>Durasi!Q98</f>
        <v>hari</v>
      </c>
      <c r="G190" s="235">
        <f>RAB!F104</f>
        <v>93695105.657922328</v>
      </c>
      <c r="H190" s="234">
        <f>G190/$G$400*100</f>
        <v>0.54153846380524495</v>
      </c>
      <c r="I190" s="231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219"/>
      <c r="AJ190" s="219"/>
      <c r="AK190" s="219"/>
      <c r="AL190" s="219"/>
      <c r="AM190" s="2"/>
      <c r="AN190" s="2"/>
      <c r="AO190" s="220">
        <f>H190/$E$190*1</f>
        <v>4.5128205317103744E-2</v>
      </c>
      <c r="AP190" s="220">
        <f>H190/$E$190*7</f>
        <v>0.31589743721972618</v>
      </c>
      <c r="AQ190" s="220">
        <f>H190/$E$190*4</f>
        <v>0.18051282126841497</v>
      </c>
      <c r="AR190" s="219"/>
      <c r="AS190" s="219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84"/>
      <c r="BH190" s="302"/>
      <c r="BI190" s="216"/>
      <c r="BJ190" s="216"/>
      <c r="BK190" s="216"/>
      <c r="BL190" s="216"/>
      <c r="BM190" s="216"/>
      <c r="BN190" s="216"/>
      <c r="BO190" s="216"/>
      <c r="BP190" s="216"/>
      <c r="BQ190" s="200"/>
      <c r="BR190" s="200"/>
      <c r="BS190" s="200"/>
      <c r="BT190" s="200"/>
      <c r="BU190" s="200"/>
      <c r="BV190" s="200"/>
      <c r="BW190" s="200"/>
      <c r="BX190" s="200"/>
      <c r="BY190" s="200"/>
      <c r="BZ190" s="200"/>
      <c r="CA190" s="200"/>
      <c r="CB190" s="200"/>
      <c r="CC190" s="200"/>
      <c r="CD190" s="200"/>
      <c r="CE190" s="200"/>
      <c r="CF190" s="200"/>
      <c r="CG190" s="198"/>
      <c r="CH190" s="198"/>
      <c r="CI190" s="198"/>
      <c r="CJ190" s="201"/>
      <c r="CL190" s="199"/>
      <c r="CM190" s="200"/>
      <c r="CN190" s="200"/>
      <c r="CO190" s="200"/>
      <c r="CP190" s="200"/>
      <c r="CQ190" s="200"/>
      <c r="CR190" s="200"/>
      <c r="CS190" s="200"/>
      <c r="CT190" s="200"/>
      <c r="CU190" s="200"/>
      <c r="CV190" s="200"/>
      <c r="CW190" s="200"/>
      <c r="CX190" s="200"/>
      <c r="CY190" s="200"/>
      <c r="CZ190" s="200"/>
      <c r="DA190" s="200"/>
      <c r="DB190" s="200"/>
      <c r="DC190" s="200"/>
      <c r="DD190" s="200"/>
      <c r="DE190" s="200"/>
      <c r="DF190" s="200"/>
      <c r="DG190" s="200"/>
      <c r="DH190" s="200"/>
      <c r="DI190" s="200"/>
      <c r="DJ190" s="200"/>
      <c r="DK190" s="200"/>
      <c r="DL190" s="200"/>
      <c r="DM190" s="200"/>
      <c r="DN190" s="200"/>
      <c r="DO190" s="200"/>
      <c r="DP190" s="200"/>
      <c r="DQ190" s="200"/>
      <c r="DR190" s="200"/>
      <c r="DS190" s="200"/>
      <c r="DT190" s="200"/>
      <c r="DU190" s="200"/>
      <c r="DV190" s="200"/>
      <c r="DW190" s="200"/>
      <c r="DX190" s="200"/>
      <c r="DY190" s="200"/>
      <c r="DZ190" s="200"/>
      <c r="EA190" s="200"/>
      <c r="EB190" s="200"/>
      <c r="EC190" s="200"/>
      <c r="ED190" s="200"/>
      <c r="EE190" s="200"/>
      <c r="EF190" s="200"/>
      <c r="EG190" s="200"/>
      <c r="EH190" s="200"/>
      <c r="EI190" s="200"/>
      <c r="EJ190" s="200"/>
      <c r="EK190" s="200"/>
      <c r="EL190" s="200"/>
      <c r="EM190" s="200"/>
      <c r="EN190" s="200"/>
      <c r="EO190" s="200"/>
      <c r="EP190" s="200"/>
      <c r="EQ190" s="200"/>
      <c r="ER190" s="200"/>
      <c r="ES190" s="200"/>
      <c r="ET190" s="200"/>
      <c r="EU190" s="200"/>
      <c r="EV190" s="200"/>
      <c r="EW190" s="200"/>
      <c r="EX190" s="200"/>
      <c r="EY190" s="200"/>
      <c r="EZ190" s="200"/>
      <c r="FA190" s="200"/>
      <c r="FB190" s="200"/>
      <c r="FC190" s="200"/>
      <c r="FD190" s="198"/>
      <c r="FE190" s="198"/>
      <c r="FF190" s="198"/>
      <c r="FG190" s="198"/>
      <c r="FH190" s="198"/>
      <c r="FI190" s="198"/>
      <c r="FJ190" s="198"/>
      <c r="FK190" s="198"/>
      <c r="FL190" s="198"/>
      <c r="FM190" s="198"/>
      <c r="FN190" s="198"/>
      <c r="FO190" s="198"/>
      <c r="FP190" s="198"/>
      <c r="FQ190" s="198"/>
      <c r="FR190" s="198"/>
      <c r="FS190" s="198"/>
      <c r="FT190" s="198"/>
      <c r="FU190" s="198"/>
      <c r="FV190" s="198"/>
      <c r="FW190" s="198"/>
      <c r="FX190" s="198"/>
    </row>
    <row r="191" spans="1:180" x14ac:dyDescent="0.25">
      <c r="A191" s="198"/>
      <c r="B191" s="198"/>
      <c r="C191" s="226"/>
      <c r="D191" s="224" t="str">
        <f>Durasi!B99</f>
        <v>Pelat lantai</v>
      </c>
      <c r="E191" s="229">
        <f>Durasi!P99</f>
        <v>12</v>
      </c>
      <c r="F191" s="230" t="str">
        <f>Durasi!Q99</f>
        <v>hari</v>
      </c>
      <c r="G191" s="235">
        <f>RAB!F105</f>
        <v>132151118.10629143</v>
      </c>
      <c r="H191" s="234">
        <f>G191/$G$400*100</f>
        <v>0.76380631610265359</v>
      </c>
      <c r="I191" s="231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"/>
      <c r="AN191" s="2"/>
      <c r="AO191" s="220">
        <f>H191/$E$191*1</f>
        <v>6.3650526341887795E-2</v>
      </c>
      <c r="AP191" s="220">
        <f>H191/$E$191*7</f>
        <v>0.44555368439321458</v>
      </c>
      <c r="AQ191" s="220">
        <f>H191/$E$191*4</f>
        <v>0.25460210536755118</v>
      </c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84"/>
      <c r="BH191" s="302"/>
      <c r="BI191" s="216"/>
      <c r="BJ191" s="216"/>
      <c r="BK191" s="216"/>
      <c r="BL191" s="216"/>
      <c r="BM191" s="216"/>
      <c r="BN191" s="216"/>
      <c r="BO191" s="216"/>
      <c r="BP191" s="216"/>
      <c r="BQ191" s="200"/>
      <c r="BR191" s="200"/>
      <c r="BS191" s="200"/>
      <c r="BT191" s="200"/>
      <c r="BU191" s="200"/>
      <c r="BV191" s="200"/>
      <c r="BW191" s="200"/>
      <c r="BX191" s="200"/>
      <c r="BY191" s="200"/>
      <c r="BZ191" s="200"/>
      <c r="CA191" s="200"/>
      <c r="CB191" s="200"/>
      <c r="CC191" s="200"/>
      <c r="CD191" s="200"/>
      <c r="CE191" s="200"/>
      <c r="CF191" s="200"/>
      <c r="CG191" s="198"/>
      <c r="CH191" s="198"/>
      <c r="CI191" s="198"/>
      <c r="CJ191" s="201"/>
      <c r="CL191" s="199"/>
      <c r="CM191" s="200"/>
      <c r="CN191" s="200"/>
      <c r="CO191" s="200"/>
      <c r="CP191" s="200"/>
      <c r="CQ191" s="200"/>
      <c r="CR191" s="200"/>
      <c r="CS191" s="200"/>
      <c r="CT191" s="200"/>
      <c r="CU191" s="200"/>
      <c r="CV191" s="200"/>
      <c r="CW191" s="200"/>
      <c r="CX191" s="200"/>
      <c r="CY191" s="200"/>
      <c r="CZ191" s="200"/>
      <c r="DA191" s="200"/>
      <c r="DB191" s="200"/>
      <c r="DC191" s="200"/>
      <c r="DD191" s="200"/>
      <c r="DE191" s="200"/>
      <c r="DF191" s="200"/>
      <c r="DG191" s="200"/>
      <c r="DH191" s="200"/>
      <c r="DI191" s="200"/>
      <c r="DJ191" s="200"/>
      <c r="DK191" s="200"/>
      <c r="DL191" s="200"/>
      <c r="DM191" s="200"/>
      <c r="DN191" s="200"/>
      <c r="DO191" s="200"/>
      <c r="DP191" s="200"/>
      <c r="DQ191" s="200"/>
      <c r="DR191" s="200"/>
      <c r="DS191" s="200"/>
      <c r="DT191" s="200"/>
      <c r="DU191" s="200"/>
      <c r="DV191" s="200"/>
      <c r="DW191" s="200"/>
      <c r="DX191" s="200"/>
      <c r="DY191" s="200"/>
      <c r="DZ191" s="200"/>
      <c r="EA191" s="200"/>
      <c r="EB191" s="200"/>
      <c r="EC191" s="200"/>
      <c r="ED191" s="200"/>
      <c r="EE191" s="200"/>
      <c r="EF191" s="200"/>
      <c r="EG191" s="200"/>
      <c r="EH191" s="200"/>
      <c r="EI191" s="200"/>
      <c r="EJ191" s="200"/>
      <c r="EK191" s="200"/>
      <c r="EL191" s="200"/>
      <c r="EM191" s="200"/>
      <c r="EN191" s="200"/>
      <c r="EO191" s="200"/>
      <c r="EP191" s="200"/>
      <c r="EQ191" s="200"/>
      <c r="ER191" s="200"/>
      <c r="ES191" s="200"/>
      <c r="ET191" s="200"/>
      <c r="EU191" s="200"/>
      <c r="EV191" s="200"/>
      <c r="EW191" s="200"/>
      <c r="EX191" s="200"/>
      <c r="EY191" s="200"/>
      <c r="EZ191" s="200"/>
      <c r="FA191" s="200"/>
      <c r="FB191" s="200"/>
      <c r="FC191" s="200"/>
      <c r="FD191" s="198"/>
      <c r="FE191" s="198"/>
      <c r="FF191" s="198"/>
      <c r="FG191" s="198"/>
      <c r="FH191" s="198"/>
      <c r="FI191" s="198"/>
      <c r="FJ191" s="198"/>
      <c r="FK191" s="198"/>
      <c r="FL191" s="198"/>
      <c r="FM191" s="198"/>
      <c r="FN191" s="198"/>
      <c r="FO191" s="198"/>
      <c r="FP191" s="198"/>
      <c r="FQ191" s="198"/>
      <c r="FR191" s="198"/>
      <c r="FS191" s="198"/>
      <c r="FT191" s="198"/>
      <c r="FU191" s="198"/>
      <c r="FV191" s="198"/>
      <c r="FW191" s="198"/>
      <c r="FX191" s="198"/>
    </row>
    <row r="192" spans="1:180" x14ac:dyDescent="0.25">
      <c r="A192" s="198"/>
      <c r="B192" s="198"/>
      <c r="C192" s="226"/>
      <c r="D192" s="224" t="str">
        <f>Durasi!B100</f>
        <v>Tangga</v>
      </c>
      <c r="E192" s="229">
        <f>Durasi!P100</f>
        <v>7</v>
      </c>
      <c r="F192" s="230" t="str">
        <f>Durasi!Q100</f>
        <v>hari</v>
      </c>
      <c r="G192" s="235">
        <f>RAB!F106</f>
        <v>935019835.83435714</v>
      </c>
      <c r="H192" s="234">
        <f>G192/$G$400*100</f>
        <v>5.4042225788594962</v>
      </c>
      <c r="I192" s="231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"/>
      <c r="AN192" s="2"/>
      <c r="AO192" s="220">
        <f>H192/$E$192*1</f>
        <v>0.77203179697992808</v>
      </c>
      <c r="AP192" s="220">
        <f>H192/$E$192*6</f>
        <v>4.6321907818795687</v>
      </c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84"/>
      <c r="BH192" s="302"/>
      <c r="BI192" s="216"/>
      <c r="BJ192" s="216"/>
      <c r="BK192" s="216"/>
      <c r="BL192" s="216"/>
      <c r="BM192" s="216"/>
      <c r="BN192" s="216"/>
      <c r="BO192" s="216"/>
      <c r="BP192" s="216"/>
      <c r="BQ192" s="200"/>
      <c r="BR192" s="200"/>
      <c r="BS192" s="200"/>
      <c r="BT192" s="200"/>
      <c r="BU192" s="200"/>
      <c r="BV192" s="200"/>
      <c r="BW192" s="200"/>
      <c r="BX192" s="200"/>
      <c r="BY192" s="200"/>
      <c r="BZ192" s="200"/>
      <c r="CA192" s="200"/>
      <c r="CB192" s="200"/>
      <c r="CC192" s="200"/>
      <c r="CD192" s="200"/>
      <c r="CE192" s="200"/>
      <c r="CF192" s="200"/>
      <c r="CG192" s="198"/>
      <c r="CH192" s="198"/>
      <c r="CI192" s="198"/>
      <c r="CJ192" s="201"/>
      <c r="CL192" s="199"/>
      <c r="CM192" s="200"/>
      <c r="CN192" s="200"/>
      <c r="CO192" s="200"/>
      <c r="CP192" s="200"/>
      <c r="CQ192" s="200"/>
      <c r="CR192" s="200"/>
      <c r="CS192" s="200"/>
      <c r="CT192" s="200"/>
      <c r="CU192" s="200"/>
      <c r="CV192" s="200"/>
      <c r="CW192" s="200"/>
      <c r="CX192" s="200"/>
      <c r="CY192" s="200"/>
      <c r="CZ192" s="200"/>
      <c r="DA192" s="200"/>
      <c r="DB192" s="200"/>
      <c r="DC192" s="200"/>
      <c r="DD192" s="200"/>
      <c r="DE192" s="200"/>
      <c r="DF192" s="200"/>
      <c r="DG192" s="200"/>
      <c r="DH192" s="200"/>
      <c r="DI192" s="200"/>
      <c r="DJ192" s="200"/>
      <c r="DK192" s="200"/>
      <c r="DL192" s="200"/>
      <c r="DM192" s="200"/>
      <c r="DN192" s="200"/>
      <c r="DO192" s="200"/>
      <c r="DP192" s="200"/>
      <c r="DQ192" s="200"/>
      <c r="DR192" s="200"/>
      <c r="DS192" s="200"/>
      <c r="DT192" s="200"/>
      <c r="DU192" s="200"/>
      <c r="DV192" s="200"/>
      <c r="DW192" s="200"/>
      <c r="DX192" s="200"/>
      <c r="DY192" s="200"/>
      <c r="DZ192" s="200"/>
      <c r="EA192" s="200"/>
      <c r="EB192" s="200"/>
      <c r="EC192" s="200"/>
      <c r="ED192" s="200"/>
      <c r="EE192" s="200"/>
      <c r="EF192" s="200"/>
      <c r="EG192" s="200"/>
      <c r="EH192" s="200"/>
      <c r="EI192" s="200"/>
      <c r="EJ192" s="200"/>
      <c r="EK192" s="200"/>
      <c r="EL192" s="200"/>
      <c r="EM192" s="200"/>
      <c r="EN192" s="200"/>
      <c r="EO192" s="200"/>
      <c r="EP192" s="200"/>
      <c r="EQ192" s="200"/>
      <c r="ER192" s="200"/>
      <c r="ES192" s="200"/>
      <c r="ET192" s="200"/>
      <c r="EU192" s="200"/>
      <c r="EV192" s="200"/>
      <c r="EW192" s="200"/>
      <c r="EX192" s="200"/>
      <c r="EY192" s="200"/>
      <c r="EZ192" s="200"/>
      <c r="FA192" s="200"/>
      <c r="FB192" s="200"/>
      <c r="FC192" s="200"/>
      <c r="FD192" s="198"/>
      <c r="FE192" s="198"/>
      <c r="FF192" s="198"/>
      <c r="FG192" s="198"/>
      <c r="FH192" s="198"/>
      <c r="FI192" s="198"/>
      <c r="FJ192" s="198"/>
      <c r="FK192" s="198"/>
      <c r="FL192" s="198"/>
      <c r="FM192" s="198"/>
      <c r="FN192" s="198"/>
      <c r="FO192" s="198"/>
      <c r="FP192" s="198"/>
      <c r="FQ192" s="198"/>
      <c r="FR192" s="198"/>
      <c r="FS192" s="198"/>
      <c r="FT192" s="198"/>
      <c r="FU192" s="198"/>
      <c r="FV192" s="198"/>
      <c r="FW192" s="198"/>
      <c r="FX192" s="198"/>
    </row>
    <row r="193" spans="1:180" x14ac:dyDescent="0.25">
      <c r="A193" s="198"/>
      <c r="B193" s="198"/>
      <c r="C193" s="226"/>
      <c r="D193" s="224" t="s">
        <v>411</v>
      </c>
      <c r="E193" s="229"/>
      <c r="F193" s="230"/>
      <c r="G193" s="235"/>
      <c r="H193" s="234"/>
      <c r="I193" s="231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84"/>
      <c r="BH193" s="302"/>
      <c r="BI193" s="216"/>
      <c r="BJ193" s="216"/>
      <c r="BK193" s="216"/>
      <c r="BL193" s="216"/>
      <c r="BM193" s="216"/>
      <c r="BN193" s="216"/>
      <c r="BO193" s="216"/>
      <c r="BP193" s="216"/>
      <c r="BQ193" s="200"/>
      <c r="BR193" s="200"/>
      <c r="BS193" s="200"/>
      <c r="BT193" s="200"/>
      <c r="BU193" s="200"/>
      <c r="BV193" s="200"/>
      <c r="BW193" s="200"/>
      <c r="BX193" s="200"/>
      <c r="BY193" s="200"/>
      <c r="BZ193" s="200"/>
      <c r="CA193" s="200"/>
      <c r="CB193" s="200"/>
      <c r="CC193" s="200"/>
      <c r="CD193" s="200"/>
      <c r="CE193" s="200"/>
      <c r="CF193" s="200"/>
      <c r="CG193" s="198"/>
      <c r="CH193" s="198"/>
      <c r="CI193" s="198"/>
      <c r="CJ193" s="201"/>
      <c r="CL193" s="199"/>
      <c r="CM193" s="200"/>
      <c r="CN193" s="200"/>
      <c r="CO193" s="200"/>
      <c r="CP193" s="200"/>
      <c r="CQ193" s="200"/>
      <c r="CR193" s="200"/>
      <c r="CS193" s="200"/>
      <c r="CT193" s="200"/>
      <c r="CU193" s="200"/>
      <c r="CV193" s="200"/>
      <c r="CW193" s="200"/>
      <c r="CX193" s="200"/>
      <c r="CY193" s="200"/>
      <c r="CZ193" s="200"/>
      <c r="DA193" s="200"/>
      <c r="DB193" s="200"/>
      <c r="DC193" s="200"/>
      <c r="DD193" s="200"/>
      <c r="DE193" s="200"/>
      <c r="DF193" s="200"/>
      <c r="DG193" s="200"/>
      <c r="DH193" s="200"/>
      <c r="DI193" s="200"/>
      <c r="DJ193" s="200"/>
      <c r="DK193" s="200"/>
      <c r="DL193" s="200"/>
      <c r="DM193" s="200"/>
      <c r="DN193" s="200"/>
      <c r="DO193" s="200"/>
      <c r="DP193" s="200"/>
      <c r="DQ193" s="200"/>
      <c r="DR193" s="200"/>
      <c r="DS193" s="200"/>
      <c r="DT193" s="200"/>
      <c r="DU193" s="200"/>
      <c r="DV193" s="200"/>
      <c r="DW193" s="200"/>
      <c r="DX193" s="200"/>
      <c r="DY193" s="200"/>
      <c r="DZ193" s="200"/>
      <c r="EA193" s="200"/>
      <c r="EB193" s="200"/>
      <c r="EC193" s="200"/>
      <c r="ED193" s="200"/>
      <c r="EE193" s="200"/>
      <c r="EF193" s="200"/>
      <c r="EG193" s="200"/>
      <c r="EH193" s="200"/>
      <c r="EI193" s="200"/>
      <c r="EJ193" s="200"/>
      <c r="EK193" s="200"/>
      <c r="EL193" s="200"/>
      <c r="EM193" s="200"/>
      <c r="EN193" s="200"/>
      <c r="EO193" s="200"/>
      <c r="EP193" s="200"/>
      <c r="EQ193" s="200"/>
      <c r="ER193" s="200"/>
      <c r="ES193" s="200"/>
      <c r="ET193" s="200"/>
      <c r="EU193" s="200"/>
      <c r="EV193" s="200"/>
      <c r="EW193" s="200"/>
      <c r="EX193" s="200"/>
      <c r="EY193" s="200"/>
      <c r="EZ193" s="200"/>
      <c r="FA193" s="200"/>
      <c r="FB193" s="200"/>
      <c r="FC193" s="200"/>
      <c r="FD193" s="198"/>
      <c r="FE193" s="198"/>
      <c r="FF193" s="198"/>
      <c r="FG193" s="198"/>
      <c r="FH193" s="198"/>
      <c r="FI193" s="198"/>
      <c r="FJ193" s="198"/>
      <c r="FK193" s="198"/>
      <c r="FL193" s="198"/>
      <c r="FM193" s="198"/>
      <c r="FN193" s="198"/>
      <c r="FO193" s="198"/>
      <c r="FP193" s="198"/>
      <c r="FQ193" s="198"/>
      <c r="FR193" s="198"/>
      <c r="FS193" s="198"/>
      <c r="FT193" s="198"/>
      <c r="FU193" s="198"/>
      <c r="FV193" s="198"/>
      <c r="FW193" s="198"/>
      <c r="FX193" s="198"/>
    </row>
    <row r="194" spans="1:180" x14ac:dyDescent="0.25">
      <c r="A194" s="198"/>
      <c r="B194" s="198"/>
      <c r="C194" s="226"/>
      <c r="D194" s="224" t="str">
        <f>D189</f>
        <v>Kolom</v>
      </c>
      <c r="E194" s="229">
        <f t="shared" ref="E194:G194" si="2">E189</f>
        <v>10</v>
      </c>
      <c r="F194" s="241" t="str">
        <f t="shared" si="2"/>
        <v>hari</v>
      </c>
      <c r="G194" s="235">
        <f t="shared" si="2"/>
        <v>36914640.797866672</v>
      </c>
      <c r="H194" s="234">
        <f>G194/$G$400*100</f>
        <v>0.2133590407868742</v>
      </c>
      <c r="I194" s="231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"/>
      <c r="AR194" s="2"/>
      <c r="AS194" s="220">
        <f>H194/$E$194*3</f>
        <v>6.4007712236062261E-2</v>
      </c>
      <c r="AT194" s="220">
        <f>H194/$E$194*7</f>
        <v>0.14935132855081196</v>
      </c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84"/>
      <c r="BH194" s="302"/>
      <c r="BI194" s="216"/>
      <c r="BJ194" s="216"/>
      <c r="BK194" s="216"/>
      <c r="BL194" s="216"/>
      <c r="BM194" s="216"/>
      <c r="BN194" s="216"/>
      <c r="BO194" s="216"/>
      <c r="BP194" s="216"/>
      <c r="BQ194" s="200"/>
      <c r="BR194" s="200"/>
      <c r="BS194" s="200"/>
      <c r="BT194" s="200"/>
      <c r="BU194" s="200"/>
      <c r="BV194" s="200"/>
      <c r="BW194" s="200"/>
      <c r="BX194" s="200"/>
      <c r="BY194" s="200"/>
      <c r="BZ194" s="200"/>
      <c r="CA194" s="200"/>
      <c r="CB194" s="200"/>
      <c r="CC194" s="200"/>
      <c r="CD194" s="200"/>
      <c r="CE194" s="200"/>
      <c r="CF194" s="200"/>
      <c r="CG194" s="198"/>
      <c r="CH194" s="198"/>
      <c r="CI194" s="198"/>
      <c r="CJ194" s="201"/>
      <c r="CL194" s="199"/>
      <c r="CM194" s="200"/>
      <c r="CN194" s="200"/>
      <c r="CO194" s="200"/>
      <c r="CP194" s="200"/>
      <c r="CQ194" s="200"/>
      <c r="CR194" s="200"/>
      <c r="CS194" s="200"/>
      <c r="CT194" s="200"/>
      <c r="CU194" s="200"/>
      <c r="CV194" s="200"/>
      <c r="CW194" s="200"/>
      <c r="CX194" s="200"/>
      <c r="CY194" s="200"/>
      <c r="CZ194" s="200"/>
      <c r="DA194" s="200"/>
      <c r="DB194" s="200"/>
      <c r="DC194" s="200"/>
      <c r="DD194" s="200"/>
      <c r="DE194" s="200"/>
      <c r="DF194" s="200"/>
      <c r="DG194" s="200"/>
      <c r="DH194" s="200"/>
      <c r="DI194" s="200"/>
      <c r="DJ194" s="200"/>
      <c r="DK194" s="200"/>
      <c r="DL194" s="200"/>
      <c r="DM194" s="200"/>
      <c r="DN194" s="200"/>
      <c r="DO194" s="200"/>
      <c r="DP194" s="200"/>
      <c r="DQ194" s="200"/>
      <c r="DR194" s="200"/>
      <c r="DS194" s="200"/>
      <c r="DT194" s="200"/>
      <c r="DU194" s="200"/>
      <c r="DV194" s="200"/>
      <c r="DW194" s="200"/>
      <c r="DX194" s="200"/>
      <c r="DY194" s="200"/>
      <c r="DZ194" s="200"/>
      <c r="EA194" s="200"/>
      <c r="EB194" s="200"/>
      <c r="EC194" s="200"/>
      <c r="ED194" s="200"/>
      <c r="EE194" s="200"/>
      <c r="EF194" s="200"/>
      <c r="EG194" s="200"/>
      <c r="EH194" s="200"/>
      <c r="EI194" s="200"/>
      <c r="EJ194" s="200"/>
      <c r="EK194" s="200"/>
      <c r="EL194" s="200"/>
      <c r="EM194" s="200"/>
      <c r="EN194" s="200"/>
      <c r="EO194" s="200"/>
      <c r="EP194" s="200"/>
      <c r="EQ194" s="200"/>
      <c r="ER194" s="200"/>
      <c r="ES194" s="200"/>
      <c r="ET194" s="200"/>
      <c r="EU194" s="200"/>
      <c r="EV194" s="200"/>
      <c r="EW194" s="200"/>
      <c r="EX194" s="200"/>
      <c r="EY194" s="200"/>
      <c r="EZ194" s="200"/>
      <c r="FA194" s="200"/>
      <c r="FB194" s="200"/>
      <c r="FC194" s="200"/>
      <c r="FD194" s="198"/>
      <c r="FE194" s="198"/>
      <c r="FF194" s="198"/>
      <c r="FG194" s="198"/>
      <c r="FH194" s="198"/>
      <c r="FI194" s="198"/>
      <c r="FJ194" s="198"/>
      <c r="FK194" s="198"/>
      <c r="FL194" s="198"/>
      <c r="FM194" s="198"/>
      <c r="FN194" s="198"/>
      <c r="FO194" s="198"/>
      <c r="FP194" s="198"/>
      <c r="FQ194" s="198"/>
      <c r="FR194" s="198"/>
      <c r="FS194" s="198"/>
      <c r="FT194" s="198"/>
      <c r="FU194" s="198"/>
      <c r="FV194" s="198"/>
      <c r="FW194" s="198"/>
      <c r="FX194" s="198"/>
    </row>
    <row r="195" spans="1:180" x14ac:dyDescent="0.25">
      <c r="A195" s="198"/>
      <c r="B195" s="198"/>
      <c r="C195" s="226"/>
      <c r="D195" s="224" t="str">
        <f t="shared" ref="D195:G197" si="3">D190</f>
        <v>Balok</v>
      </c>
      <c r="E195" s="229">
        <f t="shared" si="3"/>
        <v>12</v>
      </c>
      <c r="F195" s="241" t="str">
        <f t="shared" si="3"/>
        <v>hari</v>
      </c>
      <c r="G195" s="235">
        <f t="shared" si="3"/>
        <v>93695105.657922328</v>
      </c>
      <c r="H195" s="234">
        <f>G195/$G$400*100</f>
        <v>0.54153846380524495</v>
      </c>
      <c r="I195" s="231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"/>
      <c r="AR195" s="2"/>
      <c r="AS195" s="220">
        <f>H195/$E$195*3</f>
        <v>0.13538461595131124</v>
      </c>
      <c r="AT195" s="220">
        <f>H195/$E$195*7</f>
        <v>0.31589743721972618</v>
      </c>
      <c r="AU195" s="220">
        <f>H195/$E$195*2</f>
        <v>9.0256410634207487E-2</v>
      </c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84"/>
      <c r="BH195" s="302"/>
      <c r="BI195" s="216"/>
      <c r="BJ195" s="216"/>
      <c r="BK195" s="216"/>
      <c r="BL195" s="216"/>
      <c r="BM195" s="216"/>
      <c r="BN195" s="216"/>
      <c r="BO195" s="216"/>
      <c r="BP195" s="216"/>
      <c r="BQ195" s="200"/>
      <c r="BR195" s="200"/>
      <c r="BS195" s="200"/>
      <c r="BT195" s="200"/>
      <c r="BU195" s="200"/>
      <c r="BV195" s="200"/>
      <c r="BW195" s="200"/>
      <c r="BX195" s="200"/>
      <c r="BY195" s="200"/>
      <c r="BZ195" s="200"/>
      <c r="CA195" s="200"/>
      <c r="CB195" s="200"/>
      <c r="CC195" s="200"/>
      <c r="CD195" s="200"/>
      <c r="CE195" s="200"/>
      <c r="CF195" s="200"/>
      <c r="CG195" s="198"/>
      <c r="CH195" s="198"/>
      <c r="CI195" s="198"/>
      <c r="CJ195" s="201"/>
      <c r="CL195" s="199"/>
      <c r="CM195" s="200"/>
      <c r="CN195" s="200"/>
      <c r="CO195" s="200"/>
      <c r="CP195" s="200"/>
      <c r="CQ195" s="200"/>
      <c r="CR195" s="200"/>
      <c r="CS195" s="200"/>
      <c r="CT195" s="200"/>
      <c r="CU195" s="200"/>
      <c r="CV195" s="200"/>
      <c r="CW195" s="200"/>
      <c r="CX195" s="200"/>
      <c r="CY195" s="200"/>
      <c r="CZ195" s="200"/>
      <c r="DA195" s="200"/>
      <c r="DB195" s="200"/>
      <c r="DC195" s="200"/>
      <c r="DD195" s="200"/>
      <c r="DE195" s="200"/>
      <c r="DF195" s="200"/>
      <c r="DG195" s="200"/>
      <c r="DH195" s="200"/>
      <c r="DI195" s="200"/>
      <c r="DJ195" s="200"/>
      <c r="DK195" s="200"/>
      <c r="DL195" s="200"/>
      <c r="DM195" s="200"/>
      <c r="DN195" s="200"/>
      <c r="DO195" s="200"/>
      <c r="DP195" s="200"/>
      <c r="DQ195" s="200"/>
      <c r="DR195" s="200"/>
      <c r="DS195" s="200"/>
      <c r="DT195" s="200"/>
      <c r="DU195" s="200"/>
      <c r="DV195" s="200"/>
      <c r="DW195" s="200"/>
      <c r="DX195" s="200"/>
      <c r="DY195" s="200"/>
      <c r="DZ195" s="200"/>
      <c r="EA195" s="200"/>
      <c r="EB195" s="200"/>
      <c r="EC195" s="200"/>
      <c r="ED195" s="200"/>
      <c r="EE195" s="200"/>
      <c r="EF195" s="200"/>
      <c r="EG195" s="200"/>
      <c r="EH195" s="200"/>
      <c r="EI195" s="200"/>
      <c r="EJ195" s="200"/>
      <c r="EK195" s="200"/>
      <c r="EL195" s="200"/>
      <c r="EM195" s="200"/>
      <c r="EN195" s="200"/>
      <c r="EO195" s="200"/>
      <c r="EP195" s="200"/>
      <c r="EQ195" s="200"/>
      <c r="ER195" s="200"/>
      <c r="ES195" s="200"/>
      <c r="ET195" s="200"/>
      <c r="EU195" s="200"/>
      <c r="EV195" s="200"/>
      <c r="EW195" s="200"/>
      <c r="EX195" s="200"/>
      <c r="EY195" s="200"/>
      <c r="EZ195" s="200"/>
      <c r="FA195" s="200"/>
      <c r="FB195" s="200"/>
      <c r="FC195" s="200"/>
      <c r="FD195" s="198"/>
      <c r="FE195" s="198"/>
      <c r="FF195" s="198"/>
      <c r="FG195" s="198"/>
      <c r="FH195" s="198"/>
      <c r="FI195" s="198"/>
      <c r="FJ195" s="198"/>
      <c r="FK195" s="198"/>
      <c r="FL195" s="198"/>
      <c r="FM195" s="198"/>
      <c r="FN195" s="198"/>
      <c r="FO195" s="198"/>
      <c r="FP195" s="198"/>
      <c r="FQ195" s="198"/>
      <c r="FR195" s="198"/>
      <c r="FS195" s="198"/>
      <c r="FT195" s="198"/>
      <c r="FU195" s="198"/>
      <c r="FV195" s="198"/>
      <c r="FW195" s="198"/>
      <c r="FX195" s="198"/>
    </row>
    <row r="196" spans="1:180" x14ac:dyDescent="0.25">
      <c r="A196" s="198"/>
      <c r="B196" s="198"/>
      <c r="C196" s="226"/>
      <c r="D196" s="224" t="str">
        <f t="shared" si="3"/>
        <v>Pelat lantai</v>
      </c>
      <c r="E196" s="229">
        <f t="shared" si="3"/>
        <v>12</v>
      </c>
      <c r="F196" s="241" t="str">
        <f t="shared" si="3"/>
        <v>hari</v>
      </c>
      <c r="G196" s="235">
        <f t="shared" si="3"/>
        <v>132151118.10629143</v>
      </c>
      <c r="H196" s="234">
        <f>G196/$G$400*100</f>
        <v>0.76380631610265359</v>
      </c>
      <c r="I196" s="231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"/>
      <c r="AR196" s="2"/>
      <c r="AS196" s="220">
        <f>H196/$E$196*3</f>
        <v>0.1909515790256634</v>
      </c>
      <c r="AT196" s="220">
        <f>H196/$E$196*7</f>
        <v>0.44555368439321458</v>
      </c>
      <c r="AU196" s="220">
        <f>H196/$E$196*2</f>
        <v>0.12730105268377559</v>
      </c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84"/>
      <c r="BH196" s="302"/>
      <c r="BI196" s="216"/>
      <c r="BJ196" s="216"/>
      <c r="BK196" s="216"/>
      <c r="BL196" s="216"/>
      <c r="BM196" s="216"/>
      <c r="BN196" s="216"/>
      <c r="BO196" s="216"/>
      <c r="BP196" s="216"/>
      <c r="BQ196" s="200"/>
      <c r="BR196" s="200"/>
      <c r="BS196" s="200"/>
      <c r="BT196" s="200"/>
      <c r="BU196" s="200"/>
      <c r="BV196" s="200"/>
      <c r="BW196" s="200"/>
      <c r="BX196" s="200"/>
      <c r="BY196" s="200"/>
      <c r="BZ196" s="200"/>
      <c r="CA196" s="200"/>
      <c r="CB196" s="200"/>
      <c r="CC196" s="200"/>
      <c r="CD196" s="200"/>
      <c r="CE196" s="200"/>
      <c r="CF196" s="200"/>
      <c r="CG196" s="198"/>
      <c r="CH196" s="198"/>
      <c r="CI196" s="198"/>
      <c r="CJ196" s="201"/>
      <c r="CL196" s="199"/>
      <c r="CM196" s="200"/>
      <c r="CN196" s="200"/>
      <c r="CO196" s="200"/>
      <c r="CP196" s="200"/>
      <c r="CQ196" s="200"/>
      <c r="CR196" s="200"/>
      <c r="CS196" s="200"/>
      <c r="CT196" s="200"/>
      <c r="CU196" s="200"/>
      <c r="CV196" s="200"/>
      <c r="CW196" s="200"/>
      <c r="CX196" s="200"/>
      <c r="CY196" s="200"/>
      <c r="CZ196" s="200"/>
      <c r="DA196" s="200"/>
      <c r="DB196" s="200"/>
      <c r="DC196" s="200"/>
      <c r="DD196" s="200"/>
      <c r="DE196" s="200"/>
      <c r="DF196" s="200"/>
      <c r="DG196" s="200"/>
      <c r="DH196" s="200"/>
      <c r="DI196" s="200"/>
      <c r="DJ196" s="200"/>
      <c r="DK196" s="200"/>
      <c r="DL196" s="200"/>
      <c r="DM196" s="200"/>
      <c r="DN196" s="200"/>
      <c r="DO196" s="200"/>
      <c r="DP196" s="200"/>
      <c r="DQ196" s="200"/>
      <c r="DR196" s="200"/>
      <c r="DS196" s="200"/>
      <c r="DT196" s="200"/>
      <c r="DU196" s="200"/>
      <c r="DV196" s="200"/>
      <c r="DW196" s="200"/>
      <c r="DX196" s="200"/>
      <c r="DY196" s="200"/>
      <c r="DZ196" s="200"/>
      <c r="EA196" s="200"/>
      <c r="EB196" s="200"/>
      <c r="EC196" s="200"/>
      <c r="ED196" s="200"/>
      <c r="EE196" s="200"/>
      <c r="EF196" s="200"/>
      <c r="EG196" s="200"/>
      <c r="EH196" s="200"/>
      <c r="EI196" s="200"/>
      <c r="EJ196" s="200"/>
      <c r="EK196" s="200"/>
      <c r="EL196" s="200"/>
      <c r="EM196" s="200"/>
      <c r="EN196" s="200"/>
      <c r="EO196" s="200"/>
      <c r="EP196" s="200"/>
      <c r="EQ196" s="200"/>
      <c r="ER196" s="200"/>
      <c r="ES196" s="200"/>
      <c r="ET196" s="200"/>
      <c r="EU196" s="200"/>
      <c r="EV196" s="200"/>
      <c r="EW196" s="200"/>
      <c r="EX196" s="200"/>
      <c r="EY196" s="200"/>
      <c r="EZ196" s="200"/>
      <c r="FA196" s="200"/>
      <c r="FB196" s="200"/>
      <c r="FC196" s="200"/>
      <c r="FD196" s="198"/>
      <c r="FE196" s="198"/>
      <c r="FF196" s="198"/>
      <c r="FG196" s="198"/>
      <c r="FH196" s="198"/>
      <c r="FI196" s="198"/>
      <c r="FJ196" s="198"/>
      <c r="FK196" s="198"/>
      <c r="FL196" s="198"/>
      <c r="FM196" s="198"/>
      <c r="FN196" s="198"/>
      <c r="FO196" s="198"/>
      <c r="FP196" s="198"/>
      <c r="FQ196" s="198"/>
      <c r="FR196" s="198"/>
      <c r="FS196" s="198"/>
      <c r="FT196" s="198"/>
      <c r="FU196" s="198"/>
      <c r="FV196" s="198"/>
      <c r="FW196" s="198"/>
      <c r="FX196" s="198"/>
    </row>
    <row r="197" spans="1:180" x14ac:dyDescent="0.25">
      <c r="A197" s="198"/>
      <c r="B197" s="198"/>
      <c r="C197" s="226"/>
      <c r="D197" s="224" t="str">
        <f t="shared" si="3"/>
        <v>Tangga</v>
      </c>
      <c r="E197" s="229">
        <f t="shared" si="3"/>
        <v>7</v>
      </c>
      <c r="F197" s="241" t="str">
        <f t="shared" si="3"/>
        <v>hari</v>
      </c>
      <c r="G197" s="235">
        <f t="shared" si="3"/>
        <v>935019835.83435714</v>
      </c>
      <c r="H197" s="234">
        <f>G197/$G$400*100</f>
        <v>5.4042225788594962</v>
      </c>
      <c r="I197" s="231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"/>
      <c r="AR197" s="2"/>
      <c r="AS197" s="220">
        <f>H197/$E$197*3</f>
        <v>2.3160953909397843</v>
      </c>
      <c r="AT197" s="220">
        <f>H197/$E$197*4</f>
        <v>3.0881271879197123</v>
      </c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84"/>
      <c r="BH197" s="302"/>
      <c r="BI197" s="216"/>
      <c r="BJ197" s="216"/>
      <c r="BK197" s="216"/>
      <c r="BL197" s="216"/>
      <c r="BM197" s="216"/>
      <c r="BN197" s="216"/>
      <c r="BO197" s="216"/>
      <c r="BP197" s="216"/>
      <c r="BQ197" s="200"/>
      <c r="BR197" s="200"/>
      <c r="BS197" s="200"/>
      <c r="BT197" s="200"/>
      <c r="BU197" s="200"/>
      <c r="BV197" s="200"/>
      <c r="BW197" s="200"/>
      <c r="BX197" s="200"/>
      <c r="BY197" s="200"/>
      <c r="BZ197" s="200"/>
      <c r="CA197" s="200"/>
      <c r="CB197" s="200"/>
      <c r="CC197" s="200"/>
      <c r="CD197" s="200"/>
      <c r="CE197" s="200"/>
      <c r="CF197" s="200"/>
      <c r="CG197" s="198"/>
      <c r="CH197" s="198"/>
      <c r="CI197" s="198"/>
      <c r="CJ197" s="201"/>
      <c r="CL197" s="199"/>
      <c r="CM197" s="200"/>
      <c r="CN197" s="200"/>
      <c r="CO197" s="200"/>
      <c r="CP197" s="200"/>
      <c r="CQ197" s="200"/>
      <c r="CR197" s="200"/>
      <c r="CS197" s="200"/>
      <c r="CT197" s="200"/>
      <c r="CU197" s="200"/>
      <c r="CV197" s="200"/>
      <c r="CW197" s="200"/>
      <c r="CX197" s="200"/>
      <c r="CY197" s="200"/>
      <c r="CZ197" s="200"/>
      <c r="DA197" s="200"/>
      <c r="DB197" s="200"/>
      <c r="DC197" s="200"/>
      <c r="DD197" s="200"/>
      <c r="DE197" s="200"/>
      <c r="DF197" s="200"/>
      <c r="DG197" s="200"/>
      <c r="DH197" s="200"/>
      <c r="DI197" s="200"/>
      <c r="DJ197" s="200"/>
      <c r="DK197" s="200"/>
      <c r="DL197" s="200"/>
      <c r="DM197" s="200"/>
      <c r="DN197" s="200"/>
      <c r="DO197" s="200"/>
      <c r="DP197" s="200"/>
      <c r="DQ197" s="200"/>
      <c r="DR197" s="200"/>
      <c r="DS197" s="200"/>
      <c r="DT197" s="200"/>
      <c r="DU197" s="200"/>
      <c r="DV197" s="200"/>
      <c r="DW197" s="200"/>
      <c r="DX197" s="200"/>
      <c r="DY197" s="200"/>
      <c r="DZ197" s="200"/>
      <c r="EA197" s="200"/>
      <c r="EB197" s="200"/>
      <c r="EC197" s="200"/>
      <c r="ED197" s="200"/>
      <c r="EE197" s="200"/>
      <c r="EF197" s="200"/>
      <c r="EG197" s="200"/>
      <c r="EH197" s="200"/>
      <c r="EI197" s="200"/>
      <c r="EJ197" s="200"/>
      <c r="EK197" s="200"/>
      <c r="EL197" s="200"/>
      <c r="EM197" s="200"/>
      <c r="EN197" s="200"/>
      <c r="EO197" s="200"/>
      <c r="EP197" s="200"/>
      <c r="EQ197" s="200"/>
      <c r="ER197" s="200"/>
      <c r="ES197" s="200"/>
      <c r="ET197" s="200"/>
      <c r="EU197" s="200"/>
      <c r="EV197" s="200"/>
      <c r="EW197" s="200"/>
      <c r="EX197" s="200"/>
      <c r="EY197" s="200"/>
      <c r="EZ197" s="200"/>
      <c r="FA197" s="200"/>
      <c r="FB197" s="200"/>
      <c r="FC197" s="200"/>
      <c r="FD197" s="198"/>
      <c r="FE197" s="198"/>
      <c r="FF197" s="198"/>
      <c r="FG197" s="198"/>
      <c r="FH197" s="198"/>
      <c r="FI197" s="198"/>
      <c r="FJ197" s="198"/>
      <c r="FK197" s="198"/>
      <c r="FL197" s="198"/>
      <c r="FM197" s="198"/>
      <c r="FN197" s="198"/>
      <c r="FO197" s="198"/>
      <c r="FP197" s="198"/>
      <c r="FQ197" s="198"/>
      <c r="FR197" s="198"/>
      <c r="FS197" s="198"/>
      <c r="FT197" s="198"/>
      <c r="FU197" s="198"/>
      <c r="FV197" s="198"/>
      <c r="FW197" s="198"/>
      <c r="FX197" s="198"/>
    </row>
    <row r="198" spans="1:180" x14ac:dyDescent="0.25">
      <c r="A198" s="198"/>
      <c r="B198" s="198"/>
      <c r="C198" s="226"/>
      <c r="D198" s="224"/>
      <c r="E198" s="229"/>
      <c r="F198" s="230"/>
      <c r="G198" s="235"/>
      <c r="H198" s="234"/>
      <c r="I198" s="231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84"/>
      <c r="BH198" s="302"/>
      <c r="BI198" s="216"/>
      <c r="BJ198" s="216"/>
      <c r="BK198" s="216"/>
      <c r="BL198" s="216"/>
      <c r="BM198" s="216"/>
      <c r="BN198" s="216"/>
      <c r="BO198" s="216"/>
      <c r="BP198" s="216"/>
      <c r="BQ198" s="200"/>
      <c r="BR198" s="200"/>
      <c r="BS198" s="200"/>
      <c r="BT198" s="200"/>
      <c r="BU198" s="200"/>
      <c r="BV198" s="200"/>
      <c r="BW198" s="200"/>
      <c r="BX198" s="200"/>
      <c r="BY198" s="200"/>
      <c r="BZ198" s="200"/>
      <c r="CA198" s="200"/>
      <c r="CB198" s="200"/>
      <c r="CC198" s="200"/>
      <c r="CD198" s="200"/>
      <c r="CE198" s="200"/>
      <c r="CF198" s="200"/>
      <c r="CG198" s="198"/>
      <c r="CH198" s="198"/>
      <c r="CI198" s="198"/>
      <c r="CJ198" s="201"/>
      <c r="CL198" s="199"/>
      <c r="CM198" s="200"/>
      <c r="CN198" s="200"/>
      <c r="CO198" s="200"/>
      <c r="CP198" s="200"/>
      <c r="CQ198" s="200"/>
      <c r="CR198" s="200"/>
      <c r="CS198" s="200"/>
      <c r="CT198" s="200"/>
      <c r="CU198" s="200"/>
      <c r="CV198" s="200"/>
      <c r="CW198" s="200"/>
      <c r="CX198" s="200"/>
      <c r="CY198" s="200"/>
      <c r="CZ198" s="200"/>
      <c r="DA198" s="200"/>
      <c r="DB198" s="200"/>
      <c r="DC198" s="200"/>
      <c r="DD198" s="200"/>
      <c r="DE198" s="200"/>
      <c r="DF198" s="200"/>
      <c r="DG198" s="200"/>
      <c r="DH198" s="200"/>
      <c r="DI198" s="200"/>
      <c r="DJ198" s="200"/>
      <c r="DK198" s="200"/>
      <c r="DL198" s="200"/>
      <c r="DM198" s="200"/>
      <c r="DN198" s="200"/>
      <c r="DO198" s="200"/>
      <c r="DP198" s="200"/>
      <c r="DQ198" s="200"/>
      <c r="DR198" s="200"/>
      <c r="DS198" s="200"/>
      <c r="DT198" s="200"/>
      <c r="DU198" s="200"/>
      <c r="DV198" s="200"/>
      <c r="DW198" s="200"/>
      <c r="DX198" s="200"/>
      <c r="DY198" s="200"/>
      <c r="DZ198" s="200"/>
      <c r="EA198" s="200"/>
      <c r="EB198" s="200"/>
      <c r="EC198" s="200"/>
      <c r="ED198" s="200"/>
      <c r="EE198" s="200"/>
      <c r="EF198" s="200"/>
      <c r="EG198" s="200"/>
      <c r="EH198" s="200"/>
      <c r="EI198" s="200"/>
      <c r="EJ198" s="200"/>
      <c r="EK198" s="200"/>
      <c r="EL198" s="200"/>
      <c r="EM198" s="200"/>
      <c r="EN198" s="200"/>
      <c r="EO198" s="200"/>
      <c r="EP198" s="200"/>
      <c r="EQ198" s="200"/>
      <c r="ER198" s="200"/>
      <c r="ES198" s="200"/>
      <c r="ET198" s="200"/>
      <c r="EU198" s="200"/>
      <c r="EV198" s="200"/>
      <c r="EW198" s="200"/>
      <c r="EX198" s="200"/>
      <c r="EY198" s="200"/>
      <c r="EZ198" s="200"/>
      <c r="FA198" s="200"/>
      <c r="FB198" s="200"/>
      <c r="FC198" s="200"/>
      <c r="FD198" s="198"/>
      <c r="FE198" s="198"/>
      <c r="FF198" s="198"/>
      <c r="FG198" s="198"/>
      <c r="FH198" s="198"/>
      <c r="FI198" s="198"/>
      <c r="FJ198" s="198"/>
      <c r="FK198" s="198"/>
      <c r="FL198" s="198"/>
      <c r="FM198" s="198"/>
      <c r="FN198" s="198"/>
      <c r="FO198" s="198"/>
      <c r="FP198" s="198"/>
      <c r="FQ198" s="198"/>
      <c r="FR198" s="198"/>
      <c r="FS198" s="198"/>
      <c r="FT198" s="198"/>
      <c r="FU198" s="198"/>
      <c r="FV198" s="198"/>
      <c r="FW198" s="198"/>
      <c r="FX198" s="198"/>
    </row>
    <row r="199" spans="1:180" x14ac:dyDescent="0.25">
      <c r="A199" s="198"/>
      <c r="B199" s="198"/>
      <c r="C199" s="226" t="s">
        <v>334</v>
      </c>
      <c r="D199" s="224" t="str">
        <f>Durasi!B104</f>
        <v>PEKERJAAN BEKISTING</v>
      </c>
      <c r="E199" s="229"/>
      <c r="F199" s="230"/>
      <c r="G199" s="235"/>
      <c r="H199" s="234"/>
      <c r="I199" s="231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84"/>
      <c r="BH199" s="302"/>
      <c r="BI199" s="216"/>
      <c r="BJ199" s="216"/>
      <c r="BK199" s="216"/>
      <c r="BL199" s="216"/>
      <c r="BM199" s="216"/>
      <c r="BN199" s="216"/>
      <c r="BO199" s="216"/>
      <c r="BP199" s="216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198"/>
      <c r="CH199" s="198"/>
      <c r="CI199" s="198"/>
      <c r="CJ199" s="201"/>
      <c r="CL199" s="199"/>
      <c r="CM199" s="200"/>
      <c r="CN199" s="200"/>
      <c r="CO199" s="200"/>
      <c r="CP199" s="200"/>
      <c r="CQ199" s="200"/>
      <c r="CR199" s="200"/>
      <c r="CS199" s="200"/>
      <c r="CT199" s="200"/>
      <c r="CU199" s="200"/>
      <c r="CV199" s="200"/>
      <c r="CW199" s="200"/>
      <c r="CX199" s="200"/>
      <c r="CY199" s="200"/>
      <c r="CZ199" s="200"/>
      <c r="DA199" s="200"/>
      <c r="DB199" s="200"/>
      <c r="DC199" s="200"/>
      <c r="DD199" s="200"/>
      <c r="DE199" s="200"/>
      <c r="DF199" s="200"/>
      <c r="DG199" s="200"/>
      <c r="DH199" s="200"/>
      <c r="DI199" s="200"/>
      <c r="DJ199" s="200"/>
      <c r="DK199" s="200"/>
      <c r="DL199" s="200"/>
      <c r="DM199" s="200"/>
      <c r="DN199" s="200"/>
      <c r="DO199" s="200"/>
      <c r="DP199" s="200"/>
      <c r="DQ199" s="200"/>
      <c r="DR199" s="200"/>
      <c r="DS199" s="200"/>
      <c r="DT199" s="200"/>
      <c r="DU199" s="200"/>
      <c r="DV199" s="200"/>
      <c r="DW199" s="200"/>
      <c r="DX199" s="200"/>
      <c r="DY199" s="200"/>
      <c r="DZ199" s="200"/>
      <c r="EA199" s="200"/>
      <c r="EB199" s="200"/>
      <c r="EC199" s="200"/>
      <c r="ED199" s="200"/>
      <c r="EE199" s="200"/>
      <c r="EF199" s="200"/>
      <c r="EG199" s="200"/>
      <c r="EH199" s="200"/>
      <c r="EI199" s="200"/>
      <c r="EJ199" s="200"/>
      <c r="EK199" s="200"/>
      <c r="EL199" s="200"/>
      <c r="EM199" s="200"/>
      <c r="EN199" s="200"/>
      <c r="EO199" s="200"/>
      <c r="EP199" s="200"/>
      <c r="EQ199" s="200"/>
      <c r="ER199" s="200"/>
      <c r="ES199" s="200"/>
      <c r="ET199" s="200"/>
      <c r="EU199" s="200"/>
      <c r="EV199" s="200"/>
      <c r="EW199" s="200"/>
      <c r="EX199" s="200"/>
      <c r="EY199" s="200"/>
      <c r="EZ199" s="200"/>
      <c r="FA199" s="200"/>
      <c r="FB199" s="200"/>
      <c r="FC199" s="200"/>
      <c r="FD199" s="198"/>
      <c r="FE199" s="198"/>
      <c r="FF199" s="198"/>
      <c r="FG199" s="198"/>
      <c r="FH199" s="198"/>
      <c r="FI199" s="198"/>
      <c r="FJ199" s="198"/>
      <c r="FK199" s="198"/>
      <c r="FL199" s="198"/>
      <c r="FM199" s="198"/>
      <c r="FN199" s="198"/>
      <c r="FO199" s="198"/>
      <c r="FP199" s="198"/>
      <c r="FQ199" s="198"/>
      <c r="FR199" s="198"/>
      <c r="FS199" s="198"/>
      <c r="FT199" s="198"/>
      <c r="FU199" s="198"/>
      <c r="FV199" s="198"/>
      <c r="FW199" s="198"/>
      <c r="FX199" s="198"/>
    </row>
    <row r="200" spans="1:180" x14ac:dyDescent="0.25">
      <c r="A200" s="198"/>
      <c r="B200" s="198"/>
      <c r="C200" s="226"/>
      <c r="D200" s="224" t="str">
        <f>Durasi!B105</f>
        <v>Lantai kerja</v>
      </c>
      <c r="E200" s="229">
        <f>Durasi!P105</f>
        <v>2</v>
      </c>
      <c r="F200" s="230" t="str">
        <f>Durasi!Q105</f>
        <v>hari</v>
      </c>
      <c r="G200" s="235">
        <f>RAB!F116</f>
        <v>6652560.7529999996</v>
      </c>
      <c r="H200" s="234">
        <f>G200/$G$400*100</f>
        <v>3.845043457983513E-2</v>
      </c>
      <c r="I200" s="231"/>
      <c r="J200" s="219"/>
      <c r="K200" s="219"/>
      <c r="L200" s="219"/>
      <c r="M200" s="2"/>
      <c r="N200" s="220">
        <f>H200/$E$200*2</f>
        <v>3.845043457983513E-2</v>
      </c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19"/>
      <c r="AV200" s="219"/>
      <c r="AW200" s="219"/>
      <c r="AX200" s="219"/>
      <c r="AY200" s="219"/>
      <c r="AZ200" s="219"/>
      <c r="BA200" s="219"/>
      <c r="BB200" s="219"/>
      <c r="BC200" s="219"/>
      <c r="BD200" s="219"/>
      <c r="BE200" s="219"/>
      <c r="BF200" s="219"/>
      <c r="BG200" s="284"/>
      <c r="BH200" s="302"/>
      <c r="BI200" s="216"/>
      <c r="BJ200" s="216"/>
      <c r="BK200" s="216"/>
      <c r="BL200" s="216"/>
      <c r="BM200" s="216"/>
      <c r="BN200" s="216"/>
      <c r="BO200" s="216"/>
      <c r="BP200" s="216"/>
      <c r="BQ200" s="200"/>
      <c r="BR200" s="200"/>
      <c r="BS200" s="200"/>
      <c r="BT200" s="200"/>
      <c r="BU200" s="200"/>
      <c r="BV200" s="200"/>
      <c r="BW200" s="200"/>
      <c r="BX200" s="200"/>
      <c r="BY200" s="200"/>
      <c r="BZ200" s="200"/>
      <c r="CA200" s="200"/>
      <c r="CB200" s="200"/>
      <c r="CC200" s="200"/>
      <c r="CD200" s="200"/>
      <c r="CE200" s="200"/>
      <c r="CF200" s="200"/>
      <c r="CG200" s="198"/>
      <c r="CH200" s="198"/>
      <c r="CI200" s="198"/>
      <c r="CJ200" s="201"/>
      <c r="CL200" s="199"/>
      <c r="CM200" s="200"/>
      <c r="CN200" s="200"/>
      <c r="CO200" s="200"/>
      <c r="CP200" s="200"/>
      <c r="CQ200" s="200"/>
      <c r="CR200" s="200"/>
      <c r="CS200" s="200"/>
      <c r="CT200" s="200"/>
      <c r="CU200" s="200"/>
      <c r="CV200" s="200"/>
      <c r="CW200" s="200"/>
      <c r="CX200" s="200"/>
      <c r="CY200" s="200"/>
      <c r="CZ200" s="200"/>
      <c r="DA200" s="200"/>
      <c r="DB200" s="200"/>
      <c r="DC200" s="200"/>
      <c r="DD200" s="200"/>
      <c r="DE200" s="200"/>
      <c r="DF200" s="200"/>
      <c r="DG200" s="200"/>
      <c r="DH200" s="200"/>
      <c r="DI200" s="200"/>
      <c r="DJ200" s="200"/>
      <c r="DK200" s="200"/>
      <c r="DL200" s="200"/>
      <c r="DM200" s="200"/>
      <c r="DN200" s="200"/>
      <c r="DO200" s="200"/>
      <c r="DP200" s="200"/>
      <c r="DQ200" s="200"/>
      <c r="DR200" s="200"/>
      <c r="DS200" s="200"/>
      <c r="DT200" s="200"/>
      <c r="DU200" s="200"/>
      <c r="DV200" s="200"/>
      <c r="DW200" s="200"/>
      <c r="DX200" s="200"/>
      <c r="DY200" s="200"/>
      <c r="DZ200" s="200"/>
      <c r="EA200" s="200"/>
      <c r="EB200" s="200"/>
      <c r="EC200" s="200"/>
      <c r="ED200" s="200"/>
      <c r="EE200" s="200"/>
      <c r="EF200" s="200"/>
      <c r="EG200" s="200"/>
      <c r="EH200" s="200"/>
      <c r="EI200" s="200"/>
      <c r="EJ200" s="200"/>
      <c r="EK200" s="200"/>
      <c r="EL200" s="200"/>
      <c r="EM200" s="200"/>
      <c r="EN200" s="200"/>
      <c r="EO200" s="200"/>
      <c r="EP200" s="200"/>
      <c r="EQ200" s="200"/>
      <c r="ER200" s="200"/>
      <c r="ES200" s="200"/>
      <c r="ET200" s="200"/>
      <c r="EU200" s="200"/>
      <c r="EV200" s="200"/>
      <c r="EW200" s="200"/>
      <c r="EX200" s="200"/>
      <c r="EY200" s="200"/>
      <c r="EZ200" s="200"/>
      <c r="FA200" s="200"/>
      <c r="FB200" s="200"/>
      <c r="FC200" s="200"/>
      <c r="FD200" s="198"/>
      <c r="FE200" s="198"/>
      <c r="FF200" s="198"/>
      <c r="FG200" s="198"/>
      <c r="FH200" s="198"/>
      <c r="FI200" s="198"/>
      <c r="FJ200" s="198"/>
      <c r="FK200" s="198"/>
      <c r="FL200" s="198"/>
      <c r="FM200" s="198"/>
      <c r="FN200" s="198"/>
      <c r="FO200" s="198"/>
      <c r="FP200" s="198"/>
      <c r="FQ200" s="198"/>
      <c r="FR200" s="198"/>
      <c r="FS200" s="198"/>
      <c r="FT200" s="198"/>
      <c r="FU200" s="198"/>
      <c r="FV200" s="198"/>
      <c r="FW200" s="198"/>
      <c r="FX200" s="198"/>
    </row>
    <row r="201" spans="1:180" x14ac:dyDescent="0.25">
      <c r="A201" s="198"/>
      <c r="B201" s="198"/>
      <c r="C201" s="226"/>
      <c r="D201" s="224" t="str">
        <f>Durasi!B106</f>
        <v>Pile Cap</v>
      </c>
      <c r="E201" s="229">
        <f>Durasi!P106</f>
        <v>5</v>
      </c>
      <c r="F201" s="230" t="str">
        <f>Durasi!Q106</f>
        <v>hari</v>
      </c>
      <c r="G201" s="235">
        <f>RAB!F117</f>
        <v>22312382.400000002</v>
      </c>
      <c r="H201" s="234">
        <f>G201/$G$400*100</f>
        <v>0.12896098685075247</v>
      </c>
      <c r="I201" s="231"/>
      <c r="J201" s="219"/>
      <c r="K201" s="219"/>
      <c r="L201" s="219"/>
      <c r="M201" s="2"/>
      <c r="N201" s="220">
        <f>H201/$E$201*5</f>
        <v>0.12896098685075247</v>
      </c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84"/>
      <c r="BH201" s="302"/>
      <c r="BI201" s="216"/>
      <c r="BJ201" s="216"/>
      <c r="BK201" s="216"/>
      <c r="BL201" s="216"/>
      <c r="BM201" s="216"/>
      <c r="BN201" s="216"/>
      <c r="BO201" s="216"/>
      <c r="BP201" s="216"/>
      <c r="BQ201" s="200"/>
      <c r="BR201" s="200"/>
      <c r="BS201" s="200"/>
      <c r="BT201" s="200"/>
      <c r="BU201" s="200"/>
      <c r="BV201" s="200"/>
      <c r="BW201" s="200"/>
      <c r="BX201" s="200"/>
      <c r="BY201" s="200"/>
      <c r="BZ201" s="200"/>
      <c r="CA201" s="200"/>
      <c r="CB201" s="200"/>
      <c r="CC201" s="200"/>
      <c r="CD201" s="200"/>
      <c r="CE201" s="200"/>
      <c r="CF201" s="200"/>
      <c r="CG201" s="198"/>
      <c r="CH201" s="198"/>
      <c r="CI201" s="198"/>
      <c r="CJ201" s="201"/>
      <c r="CL201" s="199"/>
      <c r="CM201" s="200"/>
      <c r="CN201" s="200"/>
      <c r="CO201" s="200"/>
      <c r="CP201" s="200"/>
      <c r="CQ201" s="200"/>
      <c r="CR201" s="200"/>
      <c r="CS201" s="200"/>
      <c r="CT201" s="200"/>
      <c r="CU201" s="200"/>
      <c r="CV201" s="200"/>
      <c r="CW201" s="200"/>
      <c r="CX201" s="200"/>
      <c r="CY201" s="200"/>
      <c r="CZ201" s="200"/>
      <c r="DA201" s="200"/>
      <c r="DB201" s="200"/>
      <c r="DC201" s="200"/>
      <c r="DD201" s="200"/>
      <c r="DE201" s="200"/>
      <c r="DF201" s="200"/>
      <c r="DG201" s="200"/>
      <c r="DH201" s="200"/>
      <c r="DI201" s="200"/>
      <c r="DJ201" s="200"/>
      <c r="DK201" s="200"/>
      <c r="DL201" s="200"/>
      <c r="DM201" s="200"/>
      <c r="DN201" s="200"/>
      <c r="DO201" s="200"/>
      <c r="DP201" s="200"/>
      <c r="DQ201" s="200"/>
      <c r="DR201" s="200"/>
      <c r="DS201" s="200"/>
      <c r="DT201" s="200"/>
      <c r="DU201" s="200"/>
      <c r="DV201" s="200"/>
      <c r="DW201" s="200"/>
      <c r="DX201" s="200"/>
      <c r="DY201" s="200"/>
      <c r="DZ201" s="200"/>
      <c r="EA201" s="200"/>
      <c r="EB201" s="200"/>
      <c r="EC201" s="200"/>
      <c r="ED201" s="200"/>
      <c r="EE201" s="200"/>
      <c r="EF201" s="200"/>
      <c r="EG201" s="200"/>
      <c r="EH201" s="200"/>
      <c r="EI201" s="200"/>
      <c r="EJ201" s="200"/>
      <c r="EK201" s="200"/>
      <c r="EL201" s="200"/>
      <c r="EM201" s="200"/>
      <c r="EN201" s="200"/>
      <c r="EO201" s="200"/>
      <c r="EP201" s="200"/>
      <c r="EQ201" s="200"/>
      <c r="ER201" s="200"/>
      <c r="ES201" s="200"/>
      <c r="ET201" s="200"/>
      <c r="EU201" s="200"/>
      <c r="EV201" s="200"/>
      <c r="EW201" s="200"/>
      <c r="EX201" s="200"/>
      <c r="EY201" s="200"/>
      <c r="EZ201" s="200"/>
      <c r="FA201" s="200"/>
      <c r="FB201" s="200"/>
      <c r="FC201" s="200"/>
      <c r="FD201" s="198"/>
      <c r="FE201" s="198"/>
      <c r="FF201" s="198"/>
      <c r="FG201" s="198"/>
      <c r="FH201" s="198"/>
      <c r="FI201" s="198"/>
      <c r="FJ201" s="198"/>
      <c r="FK201" s="198"/>
      <c r="FL201" s="198"/>
      <c r="FM201" s="198"/>
      <c r="FN201" s="198"/>
      <c r="FO201" s="198"/>
      <c r="FP201" s="198"/>
      <c r="FQ201" s="198"/>
      <c r="FR201" s="198"/>
      <c r="FS201" s="198"/>
      <c r="FT201" s="198"/>
      <c r="FU201" s="198"/>
      <c r="FV201" s="198"/>
      <c r="FW201" s="198"/>
      <c r="FX201" s="198"/>
    </row>
    <row r="202" spans="1:180" x14ac:dyDescent="0.25">
      <c r="A202" s="198"/>
      <c r="B202" s="198"/>
      <c r="C202" s="226"/>
      <c r="D202" s="224" t="str">
        <f>Durasi!B107</f>
        <v>Sloof</v>
      </c>
      <c r="E202" s="229">
        <f>Durasi!P107</f>
        <v>9</v>
      </c>
      <c r="F202" s="230" t="str">
        <f>Durasi!Q107</f>
        <v>hari</v>
      </c>
      <c r="G202" s="235">
        <f>RAB!F118</f>
        <v>49618790.324999996</v>
      </c>
      <c r="H202" s="234">
        <f>G202/$G$400*100</f>
        <v>0.2867864153606729</v>
      </c>
      <c r="I202" s="231"/>
      <c r="J202" s="219"/>
      <c r="K202" s="219"/>
      <c r="L202" s="219"/>
      <c r="M202" s="219"/>
      <c r="N202" s="220">
        <f>H202/$E$202*5</f>
        <v>0.15932578631148495</v>
      </c>
      <c r="O202" s="220">
        <f>H202/$E$202*4</f>
        <v>0.12746062904918795</v>
      </c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84"/>
      <c r="BH202" s="302"/>
      <c r="BI202" s="216"/>
      <c r="BJ202" s="216"/>
      <c r="BK202" s="216"/>
      <c r="BL202" s="216"/>
      <c r="BM202" s="216"/>
      <c r="BN202" s="216"/>
      <c r="BO202" s="216"/>
      <c r="BP202" s="216"/>
      <c r="BQ202" s="200"/>
      <c r="BR202" s="200"/>
      <c r="BS202" s="200"/>
      <c r="BT202" s="200"/>
      <c r="BU202" s="200"/>
      <c r="BV202" s="200"/>
      <c r="BW202" s="200"/>
      <c r="BX202" s="200"/>
      <c r="BY202" s="200"/>
      <c r="BZ202" s="200"/>
      <c r="CA202" s="200"/>
      <c r="CB202" s="200"/>
      <c r="CC202" s="200"/>
      <c r="CD202" s="200"/>
      <c r="CE202" s="200"/>
      <c r="CF202" s="200"/>
      <c r="CG202" s="198"/>
      <c r="CH202" s="198"/>
      <c r="CI202" s="198"/>
      <c r="CJ202" s="201"/>
      <c r="CL202" s="199"/>
      <c r="CM202" s="200"/>
      <c r="CN202" s="200"/>
      <c r="CO202" s="200"/>
      <c r="CP202" s="200"/>
      <c r="CQ202" s="200"/>
      <c r="CR202" s="200"/>
      <c r="CS202" s="200"/>
      <c r="CT202" s="200"/>
      <c r="CU202" s="200"/>
      <c r="CV202" s="200"/>
      <c r="CW202" s="200"/>
      <c r="CX202" s="200"/>
      <c r="CY202" s="200"/>
      <c r="CZ202" s="200"/>
      <c r="DA202" s="200"/>
      <c r="DB202" s="200"/>
      <c r="DC202" s="200"/>
      <c r="DD202" s="200"/>
      <c r="DE202" s="200"/>
      <c r="DF202" s="200"/>
      <c r="DG202" s="200"/>
      <c r="DH202" s="200"/>
      <c r="DI202" s="200"/>
      <c r="DJ202" s="200"/>
      <c r="DK202" s="200"/>
      <c r="DL202" s="200"/>
      <c r="DM202" s="200"/>
      <c r="DN202" s="200"/>
      <c r="DO202" s="200"/>
      <c r="DP202" s="200"/>
      <c r="DQ202" s="200"/>
      <c r="DR202" s="200"/>
      <c r="DS202" s="200"/>
      <c r="DT202" s="200"/>
      <c r="DU202" s="200"/>
      <c r="DV202" s="200"/>
      <c r="DW202" s="200"/>
      <c r="DX202" s="200"/>
      <c r="DY202" s="200"/>
      <c r="DZ202" s="200"/>
      <c r="EA202" s="200"/>
      <c r="EB202" s="200"/>
      <c r="EC202" s="200"/>
      <c r="ED202" s="200"/>
      <c r="EE202" s="200"/>
      <c r="EF202" s="200"/>
      <c r="EG202" s="200"/>
      <c r="EH202" s="200"/>
      <c r="EI202" s="200"/>
      <c r="EJ202" s="200"/>
      <c r="EK202" s="200"/>
      <c r="EL202" s="200"/>
      <c r="EM202" s="200"/>
      <c r="EN202" s="200"/>
      <c r="EO202" s="200"/>
      <c r="EP202" s="200"/>
      <c r="EQ202" s="200"/>
      <c r="ER202" s="200"/>
      <c r="ES202" s="200"/>
      <c r="ET202" s="200"/>
      <c r="EU202" s="200"/>
      <c r="EV202" s="200"/>
      <c r="EW202" s="200"/>
      <c r="EX202" s="200"/>
      <c r="EY202" s="200"/>
      <c r="EZ202" s="200"/>
      <c r="FA202" s="200"/>
      <c r="FB202" s="200"/>
      <c r="FC202" s="200"/>
      <c r="FD202" s="198"/>
      <c r="FE202" s="198"/>
      <c r="FF202" s="198"/>
      <c r="FG202" s="198"/>
      <c r="FH202" s="198"/>
      <c r="FI202" s="198"/>
      <c r="FJ202" s="198"/>
      <c r="FK202" s="198"/>
      <c r="FL202" s="198"/>
      <c r="FM202" s="198"/>
      <c r="FN202" s="198"/>
      <c r="FO202" s="198"/>
      <c r="FP202" s="198"/>
      <c r="FQ202" s="198"/>
      <c r="FR202" s="198"/>
      <c r="FS202" s="198"/>
      <c r="FT202" s="198"/>
      <c r="FU202" s="198"/>
      <c r="FV202" s="198"/>
      <c r="FW202" s="198"/>
      <c r="FX202" s="198"/>
    </row>
    <row r="203" spans="1:180" x14ac:dyDescent="0.25">
      <c r="A203" s="198"/>
      <c r="B203" s="198"/>
      <c r="C203" s="226"/>
      <c r="D203" s="224" t="str">
        <f>Durasi!B108</f>
        <v>LANTAI1</v>
      </c>
      <c r="E203" s="229"/>
      <c r="F203" s="230"/>
      <c r="G203" s="235"/>
      <c r="H203" s="234"/>
      <c r="I203" s="231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84"/>
      <c r="BH203" s="302"/>
      <c r="BI203" s="216"/>
      <c r="BJ203" s="216"/>
      <c r="BK203" s="216"/>
      <c r="BL203" s="216"/>
      <c r="BM203" s="216"/>
      <c r="BN203" s="216"/>
      <c r="BO203" s="216"/>
      <c r="BP203" s="216"/>
      <c r="BQ203" s="200"/>
      <c r="BR203" s="200"/>
      <c r="BS203" s="200"/>
      <c r="BT203" s="200"/>
      <c r="BU203" s="200"/>
      <c r="BV203" s="200"/>
      <c r="BW203" s="200"/>
      <c r="BX203" s="200"/>
      <c r="BY203" s="200"/>
      <c r="BZ203" s="200"/>
      <c r="CA203" s="200"/>
      <c r="CB203" s="200"/>
      <c r="CC203" s="200"/>
      <c r="CD203" s="200"/>
      <c r="CE203" s="200"/>
      <c r="CF203" s="200"/>
      <c r="CG203" s="198"/>
      <c r="CH203" s="198"/>
      <c r="CI203" s="198"/>
      <c r="CJ203" s="201"/>
      <c r="CL203" s="199"/>
      <c r="CM203" s="200"/>
      <c r="CN203" s="200"/>
      <c r="CO203" s="200"/>
      <c r="CP203" s="200"/>
      <c r="CQ203" s="200"/>
      <c r="CR203" s="200"/>
      <c r="CS203" s="200"/>
      <c r="CT203" s="200"/>
      <c r="CU203" s="200"/>
      <c r="CV203" s="200"/>
      <c r="CW203" s="200"/>
      <c r="CX203" s="200"/>
      <c r="CY203" s="200"/>
      <c r="CZ203" s="200"/>
      <c r="DA203" s="200"/>
      <c r="DB203" s="200"/>
      <c r="DC203" s="200"/>
      <c r="DD203" s="200"/>
      <c r="DE203" s="200"/>
      <c r="DF203" s="200"/>
      <c r="DG203" s="200"/>
      <c r="DH203" s="200"/>
      <c r="DI203" s="200"/>
      <c r="DJ203" s="200"/>
      <c r="DK203" s="200"/>
      <c r="DL203" s="200"/>
      <c r="DM203" s="200"/>
      <c r="DN203" s="200"/>
      <c r="DO203" s="200"/>
      <c r="DP203" s="200"/>
      <c r="DQ203" s="200"/>
      <c r="DR203" s="200"/>
      <c r="DS203" s="200"/>
      <c r="DT203" s="200"/>
      <c r="DU203" s="200"/>
      <c r="DV203" s="200"/>
      <c r="DW203" s="200"/>
      <c r="DX203" s="200"/>
      <c r="DY203" s="200"/>
      <c r="DZ203" s="200"/>
      <c r="EA203" s="200"/>
      <c r="EB203" s="200"/>
      <c r="EC203" s="200"/>
      <c r="ED203" s="200"/>
      <c r="EE203" s="200"/>
      <c r="EF203" s="200"/>
      <c r="EG203" s="200"/>
      <c r="EH203" s="200"/>
      <c r="EI203" s="200"/>
      <c r="EJ203" s="200"/>
      <c r="EK203" s="200"/>
      <c r="EL203" s="200"/>
      <c r="EM203" s="200"/>
      <c r="EN203" s="200"/>
      <c r="EO203" s="200"/>
      <c r="EP203" s="200"/>
      <c r="EQ203" s="200"/>
      <c r="ER203" s="200"/>
      <c r="ES203" s="200"/>
      <c r="ET203" s="200"/>
      <c r="EU203" s="200"/>
      <c r="EV203" s="200"/>
      <c r="EW203" s="200"/>
      <c r="EX203" s="200"/>
      <c r="EY203" s="200"/>
      <c r="EZ203" s="200"/>
      <c r="FA203" s="200"/>
      <c r="FB203" s="200"/>
      <c r="FC203" s="200"/>
      <c r="FD203" s="198"/>
      <c r="FE203" s="198"/>
      <c r="FF203" s="198"/>
      <c r="FG203" s="198"/>
      <c r="FH203" s="198"/>
      <c r="FI203" s="198"/>
      <c r="FJ203" s="198"/>
      <c r="FK203" s="198"/>
      <c r="FL203" s="198"/>
      <c r="FM203" s="198"/>
      <c r="FN203" s="198"/>
      <c r="FO203" s="198"/>
      <c r="FP203" s="198"/>
      <c r="FQ203" s="198"/>
      <c r="FR203" s="198"/>
      <c r="FS203" s="198"/>
      <c r="FT203" s="198"/>
      <c r="FU203" s="198"/>
      <c r="FV203" s="198"/>
      <c r="FW203" s="198"/>
      <c r="FX203" s="198"/>
    </row>
    <row r="204" spans="1:180" x14ac:dyDescent="0.25">
      <c r="A204" s="198"/>
      <c r="B204" s="198"/>
      <c r="C204" s="226"/>
      <c r="D204" s="224" t="str">
        <f>Durasi!B109</f>
        <v>Kolom</v>
      </c>
      <c r="E204" s="229">
        <f>Durasi!P109</f>
        <v>1</v>
      </c>
      <c r="F204" s="230" t="str">
        <f>Durasi!Q109</f>
        <v>hari</v>
      </c>
      <c r="G204" s="235">
        <f>RAB!F120</f>
        <v>59751032.32</v>
      </c>
      <c r="H204" s="234">
        <f>G204/$G$400*100</f>
        <v>0.34534869272132968</v>
      </c>
      <c r="I204" s="231"/>
      <c r="J204" s="219"/>
      <c r="K204" s="219"/>
      <c r="L204" s="219"/>
      <c r="M204" s="219"/>
      <c r="N204" s="219"/>
      <c r="O204" s="219"/>
      <c r="P204" s="219"/>
      <c r="Q204" s="220">
        <f>H204/$E$204*1</f>
        <v>0.34534869272132968</v>
      </c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84"/>
      <c r="BH204" s="302"/>
      <c r="BI204" s="216"/>
      <c r="BJ204" s="216"/>
      <c r="BK204" s="216"/>
      <c r="BL204" s="216"/>
      <c r="BM204" s="216"/>
      <c r="BN204" s="216"/>
      <c r="BO204" s="216"/>
      <c r="BP204" s="216"/>
      <c r="BQ204" s="200"/>
      <c r="BR204" s="200"/>
      <c r="BS204" s="200"/>
      <c r="BT204" s="200"/>
      <c r="BU204" s="200"/>
      <c r="BV204" s="200"/>
      <c r="BW204" s="200"/>
      <c r="BX204" s="200"/>
      <c r="BY204" s="200"/>
      <c r="BZ204" s="200"/>
      <c r="CA204" s="200"/>
      <c r="CB204" s="200"/>
      <c r="CC204" s="200"/>
      <c r="CD204" s="200"/>
      <c r="CE204" s="200"/>
      <c r="CF204" s="200"/>
      <c r="CG204" s="198"/>
      <c r="CH204" s="198"/>
      <c r="CI204" s="198"/>
      <c r="CJ204" s="201"/>
      <c r="CL204" s="199"/>
      <c r="CM204" s="200"/>
      <c r="CN204" s="200"/>
      <c r="CO204" s="200"/>
      <c r="CP204" s="200"/>
      <c r="CQ204" s="200"/>
      <c r="CR204" s="200"/>
      <c r="CS204" s="200"/>
      <c r="CT204" s="200"/>
      <c r="CU204" s="200"/>
      <c r="CV204" s="200"/>
      <c r="CW204" s="200"/>
      <c r="CX204" s="200"/>
      <c r="CY204" s="200"/>
      <c r="CZ204" s="200"/>
      <c r="DA204" s="200"/>
      <c r="DB204" s="200"/>
      <c r="DC204" s="200"/>
      <c r="DD204" s="200"/>
      <c r="DE204" s="200"/>
      <c r="DF204" s="200"/>
      <c r="DG204" s="200"/>
      <c r="DH204" s="200"/>
      <c r="DI204" s="200"/>
      <c r="DJ204" s="200"/>
      <c r="DK204" s="200"/>
      <c r="DL204" s="200"/>
      <c r="DM204" s="200"/>
      <c r="DN204" s="200"/>
      <c r="DO204" s="200"/>
      <c r="DP204" s="200"/>
      <c r="DQ204" s="200"/>
      <c r="DR204" s="200"/>
      <c r="DS204" s="200"/>
      <c r="DT204" s="200"/>
      <c r="DU204" s="200"/>
      <c r="DV204" s="200"/>
      <c r="DW204" s="200"/>
      <c r="DX204" s="200"/>
      <c r="DY204" s="200"/>
      <c r="DZ204" s="200"/>
      <c r="EA204" s="200"/>
      <c r="EB204" s="200"/>
      <c r="EC204" s="200"/>
      <c r="ED204" s="200"/>
      <c r="EE204" s="200"/>
      <c r="EF204" s="200"/>
      <c r="EG204" s="200"/>
      <c r="EH204" s="200"/>
      <c r="EI204" s="200"/>
      <c r="EJ204" s="200"/>
      <c r="EK204" s="200"/>
      <c r="EL204" s="200"/>
      <c r="EM204" s="200"/>
      <c r="EN204" s="200"/>
      <c r="EO204" s="200"/>
      <c r="EP204" s="200"/>
      <c r="EQ204" s="200"/>
      <c r="ER204" s="200"/>
      <c r="ES204" s="200"/>
      <c r="ET204" s="200"/>
      <c r="EU204" s="200"/>
      <c r="EV204" s="200"/>
      <c r="EW204" s="200"/>
      <c r="EX204" s="200"/>
      <c r="EY204" s="200"/>
      <c r="EZ204" s="200"/>
      <c r="FA204" s="200"/>
      <c r="FB204" s="200"/>
      <c r="FC204" s="200"/>
      <c r="FD204" s="198"/>
      <c r="FE204" s="198"/>
      <c r="FF204" s="198"/>
      <c r="FG204" s="198"/>
      <c r="FH204" s="198"/>
      <c r="FI204" s="198"/>
      <c r="FJ204" s="198"/>
      <c r="FK204" s="198"/>
      <c r="FL204" s="198"/>
      <c r="FM204" s="198"/>
      <c r="FN204" s="198"/>
      <c r="FO204" s="198"/>
      <c r="FP204" s="198"/>
      <c r="FQ204" s="198"/>
      <c r="FR204" s="198"/>
      <c r="FS204" s="198"/>
      <c r="FT204" s="198"/>
      <c r="FU204" s="198"/>
      <c r="FV204" s="198"/>
      <c r="FW204" s="198"/>
      <c r="FX204" s="198"/>
    </row>
    <row r="205" spans="1:180" x14ac:dyDescent="0.25">
      <c r="A205" s="198"/>
      <c r="B205" s="198"/>
      <c r="C205" s="226"/>
      <c r="D205" s="224" t="str">
        <f>Durasi!B110</f>
        <v>Balok</v>
      </c>
      <c r="E205" s="229">
        <f>Durasi!P110</f>
        <v>2</v>
      </c>
      <c r="F205" s="230" t="str">
        <f>Durasi!Q110</f>
        <v>hari</v>
      </c>
      <c r="G205" s="235">
        <f>RAB!F121</f>
        <v>148213836.95962498</v>
      </c>
      <c r="H205" s="234">
        <f>G205/$G$400*100</f>
        <v>0.85664553146282429</v>
      </c>
      <c r="I205" s="231"/>
      <c r="J205" s="219"/>
      <c r="K205" s="219"/>
      <c r="L205" s="219"/>
      <c r="M205" s="219"/>
      <c r="N205" s="219"/>
      <c r="O205" s="219"/>
      <c r="P205" s="219"/>
      <c r="Q205" s="219"/>
      <c r="R205" s="220">
        <f>H205/$E$205*2</f>
        <v>0.85664553146282429</v>
      </c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84"/>
      <c r="BH205" s="302"/>
      <c r="BI205" s="216"/>
      <c r="BJ205" s="216"/>
      <c r="BK205" s="216"/>
      <c r="BL205" s="216"/>
      <c r="BM205" s="216"/>
      <c r="BN205" s="216"/>
      <c r="BO205" s="216"/>
      <c r="BP205" s="216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200"/>
      <c r="CA205" s="200"/>
      <c r="CB205" s="200"/>
      <c r="CC205" s="200"/>
      <c r="CD205" s="200"/>
      <c r="CE205" s="200"/>
      <c r="CF205" s="200"/>
      <c r="CG205" s="198"/>
      <c r="CH205" s="198"/>
      <c r="CI205" s="198"/>
      <c r="CJ205" s="201"/>
      <c r="CL205" s="199"/>
      <c r="CM205" s="200"/>
      <c r="CN205" s="200"/>
      <c r="CO205" s="200"/>
      <c r="CP205" s="200"/>
      <c r="CQ205" s="200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200"/>
      <c r="DC205" s="200"/>
      <c r="DD205" s="200"/>
      <c r="DE205" s="200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200"/>
      <c r="DQ205" s="200"/>
      <c r="DR205" s="200"/>
      <c r="DS205" s="200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200"/>
      <c r="EE205" s="200"/>
      <c r="EF205" s="200"/>
      <c r="EG205" s="200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200"/>
      <c r="ES205" s="200"/>
      <c r="ET205" s="200"/>
      <c r="EU205" s="200"/>
      <c r="EV205" s="200"/>
      <c r="EW205" s="200"/>
      <c r="EX205" s="200"/>
      <c r="EY205" s="200"/>
      <c r="EZ205" s="200"/>
      <c r="FA205" s="200"/>
      <c r="FB205" s="200"/>
      <c r="FC205" s="200"/>
      <c r="FD205" s="198"/>
      <c r="FE205" s="198"/>
      <c r="FF205" s="198"/>
      <c r="FG205" s="198"/>
      <c r="FH205" s="198"/>
      <c r="FI205" s="198"/>
      <c r="FJ205" s="198"/>
      <c r="FK205" s="198"/>
      <c r="FL205" s="198"/>
      <c r="FM205" s="198"/>
      <c r="FN205" s="198"/>
      <c r="FO205" s="198"/>
      <c r="FP205" s="198"/>
      <c r="FQ205" s="198"/>
      <c r="FR205" s="198"/>
      <c r="FS205" s="198"/>
      <c r="FT205" s="198"/>
      <c r="FU205" s="198"/>
      <c r="FV205" s="198"/>
      <c r="FW205" s="198"/>
      <c r="FX205" s="198"/>
    </row>
    <row r="206" spans="1:180" x14ac:dyDescent="0.25">
      <c r="A206" s="198"/>
      <c r="B206" s="198"/>
      <c r="C206" s="226"/>
      <c r="D206" s="224" t="str">
        <f>Durasi!B111</f>
        <v>Pelat lantai</v>
      </c>
      <c r="E206" s="229">
        <f>Durasi!P111</f>
        <v>2</v>
      </c>
      <c r="F206" s="230" t="str">
        <f>Durasi!Q111</f>
        <v>hari</v>
      </c>
      <c r="G206" s="235">
        <f>RAB!F122</f>
        <v>6652560.7529999996</v>
      </c>
      <c r="H206" s="234">
        <f>G206/$G$400*100</f>
        <v>3.845043457983513E-2</v>
      </c>
      <c r="I206" s="231"/>
      <c r="J206" s="219"/>
      <c r="K206" s="219"/>
      <c r="L206" s="219"/>
      <c r="M206" s="219"/>
      <c r="N206" s="219"/>
      <c r="O206" s="219"/>
      <c r="P206" s="219"/>
      <c r="Q206" s="219"/>
      <c r="R206" s="220">
        <f>H206/$E$206*2</f>
        <v>3.845043457983513E-2</v>
      </c>
      <c r="S206" s="219"/>
      <c r="T206" s="219"/>
      <c r="U206" s="219"/>
      <c r="V206" s="2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84"/>
      <c r="BH206" s="302"/>
      <c r="BI206" s="216"/>
      <c r="BJ206" s="216"/>
      <c r="BK206" s="216"/>
      <c r="BL206" s="216"/>
      <c r="BM206" s="216"/>
      <c r="BN206" s="216"/>
      <c r="BO206" s="216"/>
      <c r="BP206" s="216"/>
      <c r="BQ206" s="200"/>
      <c r="BR206" s="200"/>
      <c r="BS206" s="200"/>
      <c r="BT206" s="200"/>
      <c r="BU206" s="200"/>
      <c r="BV206" s="200"/>
      <c r="BW206" s="200"/>
      <c r="BX206" s="200"/>
      <c r="BY206" s="200"/>
      <c r="BZ206" s="200"/>
      <c r="CA206" s="200"/>
      <c r="CB206" s="200"/>
      <c r="CC206" s="200"/>
      <c r="CD206" s="200"/>
      <c r="CE206" s="200"/>
      <c r="CF206" s="200"/>
      <c r="CG206" s="198"/>
      <c r="CH206" s="198"/>
      <c r="CI206" s="198"/>
      <c r="CJ206" s="201"/>
      <c r="CL206" s="199"/>
      <c r="CM206" s="200"/>
      <c r="CN206" s="200"/>
      <c r="CO206" s="200"/>
      <c r="CP206" s="200"/>
      <c r="CQ206" s="200"/>
      <c r="CR206" s="200"/>
      <c r="CS206" s="200"/>
      <c r="CT206" s="200"/>
      <c r="CU206" s="200"/>
      <c r="CV206" s="200"/>
      <c r="CW206" s="200"/>
      <c r="CX206" s="200"/>
      <c r="CY206" s="200"/>
      <c r="CZ206" s="200"/>
      <c r="DA206" s="200"/>
      <c r="DB206" s="200"/>
      <c r="DC206" s="200"/>
      <c r="DD206" s="200"/>
      <c r="DE206" s="200"/>
      <c r="DF206" s="200"/>
      <c r="DG206" s="200"/>
      <c r="DH206" s="200"/>
      <c r="DI206" s="200"/>
      <c r="DJ206" s="200"/>
      <c r="DK206" s="200"/>
      <c r="DL206" s="200"/>
      <c r="DM206" s="200"/>
      <c r="DN206" s="200"/>
      <c r="DO206" s="200"/>
      <c r="DP206" s="200"/>
      <c r="DQ206" s="200"/>
      <c r="DR206" s="200"/>
      <c r="DS206" s="200"/>
      <c r="DT206" s="200"/>
      <c r="DU206" s="200"/>
      <c r="DV206" s="200"/>
      <c r="DW206" s="200"/>
      <c r="DX206" s="200"/>
      <c r="DY206" s="200"/>
      <c r="DZ206" s="200"/>
      <c r="EA206" s="200"/>
      <c r="EB206" s="200"/>
      <c r="EC206" s="200"/>
      <c r="ED206" s="200"/>
      <c r="EE206" s="200"/>
      <c r="EF206" s="200"/>
      <c r="EG206" s="200"/>
      <c r="EH206" s="200"/>
      <c r="EI206" s="200"/>
      <c r="EJ206" s="200"/>
      <c r="EK206" s="200"/>
      <c r="EL206" s="200"/>
      <c r="EM206" s="200"/>
      <c r="EN206" s="200"/>
      <c r="EO206" s="200"/>
      <c r="EP206" s="200"/>
      <c r="EQ206" s="200"/>
      <c r="ER206" s="200"/>
      <c r="ES206" s="200"/>
      <c r="ET206" s="200"/>
      <c r="EU206" s="200"/>
      <c r="EV206" s="200"/>
      <c r="EW206" s="200"/>
      <c r="EX206" s="200"/>
      <c r="EY206" s="200"/>
      <c r="EZ206" s="200"/>
      <c r="FA206" s="200"/>
      <c r="FB206" s="200"/>
      <c r="FC206" s="200"/>
      <c r="FD206" s="198"/>
      <c r="FE206" s="198"/>
      <c r="FF206" s="198"/>
      <c r="FG206" s="198"/>
      <c r="FH206" s="198"/>
      <c r="FI206" s="198"/>
      <c r="FJ206" s="198"/>
      <c r="FK206" s="198"/>
      <c r="FL206" s="198"/>
      <c r="FM206" s="198"/>
      <c r="FN206" s="198"/>
      <c r="FO206" s="198"/>
      <c r="FP206" s="198"/>
      <c r="FQ206" s="198"/>
      <c r="FR206" s="198"/>
      <c r="FS206" s="198"/>
      <c r="FT206" s="198"/>
      <c r="FU206" s="198"/>
      <c r="FV206" s="198"/>
      <c r="FW206" s="198"/>
      <c r="FX206" s="198"/>
    </row>
    <row r="207" spans="1:180" x14ac:dyDescent="0.25">
      <c r="A207" s="198"/>
      <c r="B207" s="198"/>
      <c r="C207" s="226"/>
      <c r="D207" s="224" t="str">
        <f>Durasi!B112</f>
        <v>Tangga</v>
      </c>
      <c r="E207" s="229">
        <f>Durasi!P112</f>
        <v>2</v>
      </c>
      <c r="F207" s="230" t="str">
        <f>Durasi!Q112</f>
        <v>hari</v>
      </c>
      <c r="G207" s="235">
        <f>RAB!F123</f>
        <v>4530218.07</v>
      </c>
      <c r="H207" s="234">
        <f>G207/$G$400*100</f>
        <v>2.6183729844837692E-2</v>
      </c>
      <c r="I207" s="231"/>
      <c r="J207" s="219"/>
      <c r="K207" s="219"/>
      <c r="L207" s="219"/>
      <c r="M207" s="219"/>
      <c r="N207" s="219"/>
      <c r="O207" s="219"/>
      <c r="P207" s="219"/>
      <c r="Q207" s="219"/>
      <c r="R207" s="220">
        <f>H207/$E$207*2</f>
        <v>2.6183729844837692E-2</v>
      </c>
      <c r="S207" s="219"/>
      <c r="T207" s="219"/>
      <c r="U207" s="219"/>
      <c r="V207" s="2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19"/>
      <c r="AT207" s="219"/>
      <c r="AU207" s="219"/>
      <c r="AV207" s="219"/>
      <c r="AW207" s="219"/>
      <c r="AX207" s="219"/>
      <c r="AY207" s="219"/>
      <c r="AZ207" s="219"/>
      <c r="BA207" s="219"/>
      <c r="BB207" s="219"/>
      <c r="BC207" s="219"/>
      <c r="BD207" s="219"/>
      <c r="BE207" s="219"/>
      <c r="BF207" s="219"/>
      <c r="BG207" s="284"/>
      <c r="BH207" s="302"/>
      <c r="BI207" s="216"/>
      <c r="BJ207" s="216"/>
      <c r="BK207" s="216"/>
      <c r="BL207" s="216"/>
      <c r="BM207" s="216"/>
      <c r="BN207" s="216"/>
      <c r="BO207" s="216"/>
      <c r="BP207" s="216"/>
      <c r="BQ207" s="200"/>
      <c r="BR207" s="200"/>
      <c r="BS207" s="200"/>
      <c r="BT207" s="200"/>
      <c r="BU207" s="200"/>
      <c r="BV207" s="200"/>
      <c r="BW207" s="200"/>
      <c r="BX207" s="200"/>
      <c r="BY207" s="200"/>
      <c r="BZ207" s="200"/>
      <c r="CA207" s="200"/>
      <c r="CB207" s="200"/>
      <c r="CC207" s="200"/>
      <c r="CD207" s="200"/>
      <c r="CE207" s="200"/>
      <c r="CF207" s="200"/>
      <c r="CG207" s="198"/>
      <c r="CH207" s="198"/>
      <c r="CI207" s="198"/>
      <c r="CJ207" s="201"/>
      <c r="CL207" s="199"/>
      <c r="CM207" s="200"/>
      <c r="CN207" s="200"/>
      <c r="CO207" s="200"/>
      <c r="CP207" s="200"/>
      <c r="CQ207" s="200"/>
      <c r="CR207" s="200"/>
      <c r="CS207" s="200"/>
      <c r="CT207" s="200"/>
      <c r="CU207" s="200"/>
      <c r="CV207" s="200"/>
      <c r="CW207" s="200"/>
      <c r="CX207" s="200"/>
      <c r="CY207" s="200"/>
      <c r="CZ207" s="200"/>
      <c r="DA207" s="200"/>
      <c r="DB207" s="200"/>
      <c r="DC207" s="200"/>
      <c r="DD207" s="200"/>
      <c r="DE207" s="200"/>
      <c r="DF207" s="200"/>
      <c r="DG207" s="200"/>
      <c r="DH207" s="200"/>
      <c r="DI207" s="200"/>
      <c r="DJ207" s="200"/>
      <c r="DK207" s="200"/>
      <c r="DL207" s="200"/>
      <c r="DM207" s="200"/>
      <c r="DN207" s="200"/>
      <c r="DO207" s="200"/>
      <c r="DP207" s="200"/>
      <c r="DQ207" s="200"/>
      <c r="DR207" s="200"/>
      <c r="DS207" s="200"/>
      <c r="DT207" s="200"/>
      <c r="DU207" s="200"/>
      <c r="DV207" s="200"/>
      <c r="DW207" s="200"/>
      <c r="DX207" s="200"/>
      <c r="DY207" s="200"/>
      <c r="DZ207" s="200"/>
      <c r="EA207" s="200"/>
      <c r="EB207" s="200"/>
      <c r="EC207" s="200"/>
      <c r="ED207" s="200"/>
      <c r="EE207" s="200"/>
      <c r="EF207" s="200"/>
      <c r="EG207" s="200"/>
      <c r="EH207" s="200"/>
      <c r="EI207" s="200"/>
      <c r="EJ207" s="200"/>
      <c r="EK207" s="200"/>
      <c r="EL207" s="200"/>
      <c r="EM207" s="200"/>
      <c r="EN207" s="200"/>
      <c r="EO207" s="200"/>
      <c r="EP207" s="200"/>
      <c r="EQ207" s="200"/>
      <c r="ER207" s="200"/>
      <c r="ES207" s="200"/>
      <c r="ET207" s="200"/>
      <c r="EU207" s="200"/>
      <c r="EV207" s="200"/>
      <c r="EW207" s="200"/>
      <c r="EX207" s="200"/>
      <c r="EY207" s="200"/>
      <c r="EZ207" s="200"/>
      <c r="FA207" s="200"/>
      <c r="FB207" s="200"/>
      <c r="FC207" s="200"/>
      <c r="FD207" s="198"/>
      <c r="FE207" s="198"/>
      <c r="FF207" s="198"/>
      <c r="FG207" s="198"/>
      <c r="FH207" s="198"/>
      <c r="FI207" s="198"/>
      <c r="FJ207" s="198"/>
      <c r="FK207" s="198"/>
      <c r="FL207" s="198"/>
      <c r="FM207" s="198"/>
      <c r="FN207" s="198"/>
      <c r="FO207" s="198"/>
      <c r="FP207" s="198"/>
      <c r="FQ207" s="198"/>
      <c r="FR207" s="198"/>
      <c r="FS207" s="198"/>
      <c r="FT207" s="198"/>
      <c r="FU207" s="198"/>
      <c r="FV207" s="198"/>
      <c r="FW207" s="198"/>
      <c r="FX207" s="198"/>
    </row>
    <row r="208" spans="1:180" x14ac:dyDescent="0.25">
      <c r="A208" s="198"/>
      <c r="B208" s="198"/>
      <c r="C208" s="226"/>
      <c r="D208" s="224" t="str">
        <f>Durasi!B113</f>
        <v>LANTAI 2</v>
      </c>
      <c r="E208" s="229"/>
      <c r="F208" s="230"/>
      <c r="G208" s="235"/>
      <c r="H208" s="234"/>
      <c r="I208" s="231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219"/>
      <c r="BD208" s="219"/>
      <c r="BE208" s="219"/>
      <c r="BF208" s="219"/>
      <c r="BG208" s="284"/>
      <c r="BH208" s="302"/>
      <c r="BI208" s="216"/>
      <c r="BJ208" s="216"/>
      <c r="BK208" s="216"/>
      <c r="BL208" s="216"/>
      <c r="BM208" s="216"/>
      <c r="BN208" s="216"/>
      <c r="BO208" s="216"/>
      <c r="BP208" s="216"/>
      <c r="BQ208" s="200"/>
      <c r="BR208" s="200"/>
      <c r="BS208" s="200"/>
      <c r="BT208" s="200"/>
      <c r="BU208" s="200"/>
      <c r="BV208" s="200"/>
      <c r="BW208" s="200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198"/>
      <c r="CH208" s="198"/>
      <c r="CI208" s="198"/>
      <c r="CJ208" s="201"/>
      <c r="CL208" s="199"/>
      <c r="CM208" s="200"/>
      <c r="CN208" s="200"/>
      <c r="CO208" s="200"/>
      <c r="CP208" s="200"/>
      <c r="CQ208" s="200"/>
      <c r="CR208" s="200"/>
      <c r="CS208" s="200"/>
      <c r="CT208" s="200"/>
      <c r="CU208" s="200"/>
      <c r="CV208" s="200"/>
      <c r="CW208" s="200"/>
      <c r="CX208" s="200"/>
      <c r="CY208" s="200"/>
      <c r="CZ208" s="200"/>
      <c r="DA208" s="200"/>
      <c r="DB208" s="200"/>
      <c r="DC208" s="200"/>
      <c r="DD208" s="200"/>
      <c r="DE208" s="200"/>
      <c r="DF208" s="200"/>
      <c r="DG208" s="200"/>
      <c r="DH208" s="200"/>
      <c r="DI208" s="200"/>
      <c r="DJ208" s="200"/>
      <c r="DK208" s="200"/>
      <c r="DL208" s="200"/>
      <c r="DM208" s="200"/>
      <c r="DN208" s="200"/>
      <c r="DO208" s="200"/>
      <c r="DP208" s="200"/>
      <c r="DQ208" s="200"/>
      <c r="DR208" s="200"/>
      <c r="DS208" s="200"/>
      <c r="DT208" s="200"/>
      <c r="DU208" s="200"/>
      <c r="DV208" s="200"/>
      <c r="DW208" s="200"/>
      <c r="DX208" s="200"/>
      <c r="DY208" s="200"/>
      <c r="DZ208" s="200"/>
      <c r="EA208" s="200"/>
      <c r="EB208" s="200"/>
      <c r="EC208" s="200"/>
      <c r="ED208" s="200"/>
      <c r="EE208" s="200"/>
      <c r="EF208" s="200"/>
      <c r="EG208" s="200"/>
      <c r="EH208" s="200"/>
      <c r="EI208" s="200"/>
      <c r="EJ208" s="200"/>
      <c r="EK208" s="200"/>
      <c r="EL208" s="200"/>
      <c r="EM208" s="200"/>
      <c r="EN208" s="200"/>
      <c r="EO208" s="200"/>
      <c r="EP208" s="200"/>
      <c r="EQ208" s="200"/>
      <c r="ER208" s="200"/>
      <c r="ES208" s="200"/>
      <c r="ET208" s="200"/>
      <c r="EU208" s="200"/>
      <c r="EV208" s="200"/>
      <c r="EW208" s="200"/>
      <c r="EX208" s="200"/>
      <c r="EY208" s="200"/>
      <c r="EZ208" s="200"/>
      <c r="FA208" s="200"/>
      <c r="FB208" s="200"/>
      <c r="FC208" s="200"/>
      <c r="FD208" s="198"/>
      <c r="FE208" s="198"/>
      <c r="FF208" s="198"/>
      <c r="FG208" s="198"/>
      <c r="FH208" s="198"/>
      <c r="FI208" s="198"/>
      <c r="FJ208" s="198"/>
      <c r="FK208" s="198"/>
      <c r="FL208" s="198"/>
      <c r="FM208" s="198"/>
      <c r="FN208" s="198"/>
      <c r="FO208" s="198"/>
      <c r="FP208" s="198"/>
      <c r="FQ208" s="198"/>
      <c r="FR208" s="198"/>
      <c r="FS208" s="198"/>
      <c r="FT208" s="198"/>
      <c r="FU208" s="198"/>
      <c r="FV208" s="198"/>
      <c r="FW208" s="198"/>
      <c r="FX208" s="198"/>
    </row>
    <row r="209" spans="1:180" x14ac:dyDescent="0.25">
      <c r="A209" s="198"/>
      <c r="B209" s="198"/>
      <c r="C209" s="226"/>
      <c r="D209" s="224" t="str">
        <f>Durasi!B114</f>
        <v>Kolom</v>
      </c>
      <c r="E209" s="229">
        <f>Durasi!P114</f>
        <v>1</v>
      </c>
      <c r="F209" s="230" t="str">
        <f>Durasi!Q114</f>
        <v>hari</v>
      </c>
      <c r="G209" s="235">
        <f>RAB!F125</f>
        <v>59751032.319999993</v>
      </c>
      <c r="H209" s="234">
        <f>G209/$G$400*100</f>
        <v>0.34534869272132968</v>
      </c>
      <c r="I209" s="231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20">
        <f>H209/$E$209*1</f>
        <v>0.34534869272132968</v>
      </c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19"/>
      <c r="AT209" s="219"/>
      <c r="AU209" s="219"/>
      <c r="AV209" s="219"/>
      <c r="AW209" s="219"/>
      <c r="AX209" s="219"/>
      <c r="AY209" s="219"/>
      <c r="AZ209" s="219"/>
      <c r="BA209" s="219"/>
      <c r="BB209" s="219"/>
      <c r="BC209" s="219"/>
      <c r="BD209" s="219"/>
      <c r="BE209" s="219"/>
      <c r="BF209" s="219"/>
      <c r="BG209" s="284"/>
      <c r="BH209" s="302"/>
      <c r="BI209" s="216"/>
      <c r="BJ209" s="216"/>
      <c r="BK209" s="216"/>
      <c r="BL209" s="216"/>
      <c r="BM209" s="216"/>
      <c r="BN209" s="216"/>
      <c r="BO209" s="216"/>
      <c r="BP209" s="216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A209" s="200"/>
      <c r="CB209" s="200"/>
      <c r="CC209" s="200"/>
      <c r="CD209" s="200"/>
      <c r="CE209" s="200"/>
      <c r="CF209" s="200"/>
      <c r="CG209" s="200"/>
      <c r="CH209" s="200"/>
      <c r="CI209" s="200"/>
      <c r="CJ209" s="200"/>
      <c r="CL209" s="200"/>
      <c r="CM209" s="200"/>
      <c r="CN209" s="200"/>
      <c r="CO209" s="200"/>
      <c r="CP209" s="200"/>
      <c r="CQ209" s="200"/>
      <c r="CR209" s="200"/>
      <c r="CS209" s="200"/>
      <c r="CT209" s="200"/>
      <c r="CU209" s="200"/>
      <c r="CV209" s="200"/>
      <c r="CW209" s="200"/>
      <c r="CX209" s="200"/>
      <c r="CY209" s="200"/>
      <c r="CZ209" s="200"/>
      <c r="DA209" s="200"/>
      <c r="DB209" s="200"/>
      <c r="DC209" s="200"/>
      <c r="DD209" s="200"/>
      <c r="DE209" s="200"/>
      <c r="DF209" s="200"/>
      <c r="DG209" s="200"/>
      <c r="DH209" s="200"/>
      <c r="DI209" s="200"/>
      <c r="DJ209" s="200"/>
      <c r="DK209" s="200"/>
      <c r="DL209" s="200"/>
      <c r="DM209" s="200"/>
      <c r="DN209" s="200"/>
      <c r="DO209" s="200"/>
      <c r="DP209" s="200"/>
      <c r="DQ209" s="200"/>
      <c r="DR209" s="200"/>
      <c r="DS209" s="200"/>
      <c r="DT209" s="200"/>
      <c r="DU209" s="200"/>
      <c r="DV209" s="200"/>
      <c r="DW209" s="200"/>
      <c r="DX209" s="200"/>
      <c r="DY209" s="200"/>
      <c r="DZ209" s="200"/>
      <c r="EA209" s="200"/>
      <c r="EB209" s="200"/>
      <c r="EC209" s="200"/>
      <c r="ED209" s="200"/>
      <c r="EE209" s="200"/>
      <c r="EF209" s="200"/>
      <c r="EG209" s="200"/>
      <c r="EH209" s="200"/>
      <c r="EI209" s="200"/>
      <c r="EJ209" s="200"/>
      <c r="EK209" s="200"/>
      <c r="EL209" s="200"/>
      <c r="EM209" s="200"/>
      <c r="EN209" s="200"/>
      <c r="EO209" s="200"/>
      <c r="EP209" s="200"/>
      <c r="EQ209" s="200"/>
      <c r="ER209" s="200"/>
      <c r="ES209" s="200"/>
      <c r="ET209" s="200"/>
      <c r="EU209" s="200"/>
      <c r="EV209" s="200"/>
      <c r="EW209" s="200"/>
      <c r="EX209" s="200"/>
      <c r="EY209" s="200"/>
      <c r="EZ209" s="200"/>
      <c r="FA209" s="200"/>
      <c r="FB209" s="200"/>
      <c r="FC209" s="200"/>
      <c r="FD209" s="198"/>
      <c r="FE209" s="198"/>
      <c r="FF209" s="198"/>
      <c r="FG209" s="198"/>
      <c r="FH209" s="198"/>
      <c r="FI209" s="198"/>
      <c r="FJ209" s="198"/>
      <c r="FK209" s="198"/>
      <c r="FL209" s="198"/>
      <c r="FM209" s="198"/>
      <c r="FN209" s="198"/>
      <c r="FO209" s="198"/>
      <c r="FP209" s="198"/>
      <c r="FQ209" s="198"/>
      <c r="FR209" s="198"/>
      <c r="FS209" s="198"/>
      <c r="FT209" s="198"/>
      <c r="FU209" s="198"/>
      <c r="FV209" s="198"/>
      <c r="FW209" s="198"/>
      <c r="FX209" s="198"/>
    </row>
    <row r="210" spans="1:180" x14ac:dyDescent="0.25">
      <c r="A210" s="198"/>
      <c r="B210" s="198"/>
      <c r="C210" s="226"/>
      <c r="D210" s="224" t="str">
        <f>Durasi!B115</f>
        <v>Balok</v>
      </c>
      <c r="E210" s="229">
        <f>Durasi!P115</f>
        <v>2</v>
      </c>
      <c r="F210" s="230" t="str">
        <f>Durasi!Q115</f>
        <v>hari</v>
      </c>
      <c r="G210" s="235">
        <f>RAB!F126</f>
        <v>148213836.95962498</v>
      </c>
      <c r="H210" s="234">
        <f>G210/$G$400*100</f>
        <v>0.85664553146282429</v>
      </c>
      <c r="I210" s="231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20">
        <f>H210/$E$210*2</f>
        <v>0.85664553146282429</v>
      </c>
      <c r="V210" s="219"/>
      <c r="W210" s="219"/>
      <c r="X210" s="219"/>
      <c r="Y210" s="219"/>
      <c r="Z210" s="7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84"/>
      <c r="BH210" s="302"/>
      <c r="BI210" s="216"/>
      <c r="BJ210" s="216"/>
      <c r="BK210" s="216"/>
      <c r="BL210" s="216"/>
      <c r="BM210" s="216"/>
      <c r="BN210" s="216"/>
      <c r="BO210" s="216"/>
      <c r="BP210" s="216"/>
      <c r="BQ210" s="200"/>
      <c r="BR210" s="200"/>
      <c r="BS210" s="200"/>
      <c r="BT210" s="200"/>
      <c r="BU210" s="200"/>
      <c r="BV210" s="200"/>
      <c r="BW210" s="200"/>
      <c r="BX210" s="200"/>
      <c r="BY210" s="200"/>
      <c r="BZ210" s="200"/>
      <c r="CA210" s="200"/>
      <c r="CB210" s="200"/>
      <c r="CC210" s="200"/>
      <c r="CD210" s="200"/>
      <c r="CE210" s="200"/>
      <c r="CF210" s="200"/>
      <c r="CG210" s="200"/>
      <c r="CH210" s="200"/>
      <c r="CI210" s="200"/>
      <c r="CJ210" s="200"/>
      <c r="CL210" s="200"/>
      <c r="CM210" s="200"/>
      <c r="CN210" s="200"/>
      <c r="CO210" s="200"/>
      <c r="CP210" s="200"/>
      <c r="CQ210" s="200"/>
      <c r="CR210" s="200"/>
      <c r="CS210" s="200"/>
      <c r="CT210" s="200"/>
      <c r="CU210" s="200"/>
      <c r="CV210" s="200"/>
      <c r="CW210" s="200"/>
      <c r="CX210" s="200"/>
      <c r="CY210" s="200"/>
      <c r="CZ210" s="200"/>
      <c r="DA210" s="200"/>
      <c r="DB210" s="200"/>
      <c r="DC210" s="200"/>
      <c r="DD210" s="200"/>
      <c r="DE210" s="200"/>
      <c r="DF210" s="200"/>
      <c r="DG210" s="200"/>
      <c r="DH210" s="200"/>
      <c r="DI210" s="200"/>
      <c r="DJ210" s="200"/>
      <c r="DK210" s="200"/>
      <c r="DL210" s="200"/>
      <c r="DM210" s="200"/>
      <c r="DN210" s="200"/>
      <c r="DO210" s="200"/>
      <c r="DP210" s="200"/>
      <c r="DQ210" s="200"/>
      <c r="DR210" s="200"/>
      <c r="DS210" s="200"/>
      <c r="DT210" s="200"/>
      <c r="DU210" s="200"/>
      <c r="DV210" s="200"/>
      <c r="DW210" s="200"/>
      <c r="DX210" s="200"/>
      <c r="DY210" s="200"/>
      <c r="DZ210" s="200"/>
      <c r="EA210" s="200"/>
      <c r="EB210" s="200"/>
      <c r="EC210" s="200"/>
      <c r="ED210" s="200"/>
      <c r="EE210" s="200"/>
      <c r="EF210" s="200"/>
      <c r="EG210" s="200"/>
      <c r="EH210" s="200"/>
      <c r="EI210" s="200"/>
      <c r="EJ210" s="200"/>
      <c r="EK210" s="200"/>
      <c r="EL210" s="200"/>
      <c r="EM210" s="200"/>
      <c r="EN210" s="200"/>
      <c r="EO210" s="200"/>
      <c r="EP210" s="200"/>
      <c r="EQ210" s="200"/>
      <c r="ER210" s="200"/>
      <c r="ES210" s="200"/>
      <c r="ET210" s="200"/>
      <c r="EU210" s="200"/>
      <c r="EV210" s="200"/>
      <c r="EW210" s="200"/>
      <c r="EX210" s="200"/>
      <c r="EY210" s="200"/>
      <c r="EZ210" s="200"/>
      <c r="FA210" s="200"/>
      <c r="FB210" s="200"/>
      <c r="FC210" s="200"/>
      <c r="FD210" s="198"/>
      <c r="FE210" s="198"/>
      <c r="FF210" s="198"/>
      <c r="FG210" s="198"/>
      <c r="FH210" s="198"/>
      <c r="FI210" s="198"/>
      <c r="FJ210" s="198"/>
      <c r="FK210" s="198"/>
      <c r="FL210" s="198"/>
      <c r="FM210" s="198"/>
      <c r="FN210" s="198"/>
      <c r="FO210" s="198"/>
      <c r="FP210" s="198"/>
      <c r="FQ210" s="198"/>
      <c r="FR210" s="198"/>
      <c r="FS210" s="198"/>
      <c r="FT210" s="198"/>
      <c r="FU210" s="198"/>
      <c r="FV210" s="198"/>
      <c r="FW210" s="198"/>
      <c r="FX210" s="198"/>
    </row>
    <row r="211" spans="1:180" x14ac:dyDescent="0.25">
      <c r="A211" s="198"/>
      <c r="B211" s="198"/>
      <c r="C211" s="226"/>
      <c r="D211" s="224" t="str">
        <f>Durasi!B116</f>
        <v>Pelat lantai</v>
      </c>
      <c r="E211" s="229">
        <f>Durasi!P116</f>
        <v>2</v>
      </c>
      <c r="F211" s="230" t="str">
        <f>Durasi!Q116</f>
        <v>hari</v>
      </c>
      <c r="G211" s="235">
        <f>RAB!F127</f>
        <v>6652560.7529999996</v>
      </c>
      <c r="H211" s="234">
        <f>G211/$G$400*100</f>
        <v>3.845043457983513E-2</v>
      </c>
      <c r="I211" s="231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"/>
      <c r="V211" s="220">
        <f>H211/$E$211*2</f>
        <v>3.845043457983513E-2</v>
      </c>
      <c r="W211" s="219"/>
      <c r="X211" s="219"/>
      <c r="Y211" s="219"/>
      <c r="Z211" s="7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84"/>
      <c r="BH211" s="302"/>
      <c r="BI211" s="216"/>
      <c r="BJ211" s="216"/>
      <c r="BK211" s="216"/>
      <c r="BL211" s="216"/>
      <c r="BM211" s="216"/>
      <c r="BN211" s="216"/>
      <c r="BO211" s="216"/>
      <c r="BP211" s="216"/>
      <c r="BQ211" s="200"/>
      <c r="BR211" s="200"/>
      <c r="BS211" s="200"/>
      <c r="BT211" s="200"/>
      <c r="BU211" s="200"/>
      <c r="BV211" s="200"/>
      <c r="BW211" s="200"/>
      <c r="BX211" s="200"/>
      <c r="BY211" s="200"/>
      <c r="BZ211" s="200"/>
      <c r="CA211" s="200"/>
      <c r="CB211" s="200"/>
      <c r="CC211" s="200"/>
      <c r="CD211" s="200"/>
      <c r="CE211" s="200"/>
      <c r="CF211" s="200"/>
      <c r="CG211" s="200"/>
      <c r="CH211" s="200"/>
      <c r="CI211" s="200"/>
      <c r="CJ211" s="200"/>
      <c r="CL211" s="200"/>
      <c r="CM211" s="200"/>
      <c r="CN211" s="200"/>
      <c r="CO211" s="200"/>
      <c r="CP211" s="200"/>
      <c r="CQ211" s="200"/>
      <c r="CR211" s="200"/>
      <c r="CS211" s="200"/>
      <c r="CT211" s="200"/>
      <c r="CU211" s="200"/>
      <c r="CV211" s="200"/>
      <c r="CW211" s="200"/>
      <c r="CX211" s="200"/>
      <c r="CY211" s="200"/>
      <c r="CZ211" s="200"/>
      <c r="DA211" s="200"/>
      <c r="DB211" s="200"/>
      <c r="DC211" s="200"/>
      <c r="DD211" s="200"/>
      <c r="DE211" s="200"/>
      <c r="DF211" s="200"/>
      <c r="DG211" s="200"/>
      <c r="DH211" s="200"/>
      <c r="DI211" s="200"/>
      <c r="DJ211" s="200"/>
      <c r="DK211" s="200"/>
      <c r="DL211" s="200"/>
      <c r="DM211" s="200"/>
      <c r="DN211" s="200"/>
      <c r="DO211" s="200"/>
      <c r="DP211" s="200"/>
      <c r="DQ211" s="200"/>
      <c r="DR211" s="200"/>
      <c r="DS211" s="200"/>
      <c r="DT211" s="200"/>
      <c r="DU211" s="200"/>
      <c r="DV211" s="200"/>
      <c r="DW211" s="200"/>
      <c r="DX211" s="200"/>
      <c r="DY211" s="200"/>
      <c r="DZ211" s="200"/>
      <c r="EA211" s="200"/>
      <c r="EB211" s="200"/>
      <c r="EC211" s="200"/>
      <c r="ED211" s="200"/>
      <c r="EE211" s="200"/>
      <c r="EF211" s="200"/>
      <c r="EG211" s="200"/>
      <c r="EH211" s="200"/>
      <c r="EI211" s="200"/>
      <c r="EJ211" s="200"/>
      <c r="EK211" s="200"/>
      <c r="EL211" s="200"/>
      <c r="EM211" s="200"/>
      <c r="EN211" s="200"/>
      <c r="EO211" s="200"/>
      <c r="EP211" s="200"/>
      <c r="EQ211" s="200"/>
      <c r="ER211" s="200"/>
      <c r="ES211" s="200"/>
      <c r="ET211" s="200"/>
      <c r="EU211" s="200"/>
      <c r="EV211" s="200"/>
      <c r="EW211" s="200"/>
      <c r="EX211" s="200"/>
      <c r="EY211" s="200"/>
      <c r="EZ211" s="200"/>
      <c r="FA211" s="200"/>
      <c r="FB211" s="200"/>
      <c r="FC211" s="200"/>
      <c r="FD211" s="198"/>
      <c r="FE211" s="198"/>
      <c r="FF211" s="198"/>
      <c r="FG211" s="198"/>
      <c r="FH211" s="198"/>
      <c r="FI211" s="198"/>
      <c r="FJ211" s="198"/>
      <c r="FK211" s="198"/>
      <c r="FL211" s="198"/>
      <c r="FM211" s="198"/>
      <c r="FN211" s="198"/>
      <c r="FO211" s="198"/>
      <c r="FP211" s="198"/>
      <c r="FQ211" s="198"/>
      <c r="FR211" s="198"/>
      <c r="FS211" s="198"/>
      <c r="FT211" s="198"/>
      <c r="FU211" s="198"/>
      <c r="FV211" s="198"/>
      <c r="FW211" s="198"/>
      <c r="FX211" s="198"/>
    </row>
    <row r="212" spans="1:180" x14ac:dyDescent="0.25">
      <c r="A212" s="198"/>
      <c r="B212" s="198"/>
      <c r="C212" s="226"/>
      <c r="D212" s="224" t="str">
        <f>Durasi!B117</f>
        <v>Tangga</v>
      </c>
      <c r="E212" s="229">
        <f>Durasi!P117</f>
        <v>2</v>
      </c>
      <c r="F212" s="230" t="str">
        <f>Durasi!Q117</f>
        <v>hari</v>
      </c>
      <c r="G212" s="235">
        <f>RAB!F128</f>
        <v>4530218.0699999994</v>
      </c>
      <c r="H212" s="234">
        <f>G212/$G$400*100</f>
        <v>2.6183729844837685E-2</v>
      </c>
      <c r="I212" s="231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"/>
      <c r="V212" s="220">
        <f>H212/$E$212*2</f>
        <v>2.6183729844837685E-2</v>
      </c>
      <c r="W212" s="219"/>
      <c r="X212" s="219"/>
      <c r="Y212" s="219"/>
      <c r="Z212" s="7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84"/>
      <c r="BH212" s="302"/>
      <c r="BI212" s="216"/>
      <c r="BJ212" s="216"/>
      <c r="BK212" s="216"/>
      <c r="BL212" s="216"/>
      <c r="BM212" s="216"/>
      <c r="BN212" s="216"/>
      <c r="BO212" s="216"/>
      <c r="BP212" s="216"/>
      <c r="BQ212" s="200"/>
      <c r="BR212" s="200"/>
      <c r="BS212" s="200"/>
      <c r="BT212" s="200"/>
      <c r="BU212" s="200"/>
      <c r="BV212" s="200"/>
      <c r="BW212" s="200"/>
      <c r="BX212" s="200"/>
      <c r="BY212" s="200"/>
      <c r="BZ212" s="200"/>
      <c r="CA212" s="200"/>
      <c r="CB212" s="200"/>
      <c r="CC212" s="200"/>
      <c r="CD212" s="200"/>
      <c r="CE212" s="200"/>
      <c r="CF212" s="200"/>
      <c r="CG212" s="200"/>
      <c r="CH212" s="200"/>
      <c r="CI212" s="200"/>
      <c r="CJ212" s="200"/>
      <c r="CL212" s="200"/>
      <c r="CM212" s="200"/>
      <c r="CN212" s="200"/>
      <c r="CO212" s="200"/>
      <c r="CP212" s="200"/>
      <c r="CQ212" s="200"/>
      <c r="CR212" s="200"/>
      <c r="CS212" s="200"/>
      <c r="CT212" s="200"/>
      <c r="CU212" s="200"/>
      <c r="CV212" s="200"/>
      <c r="CW212" s="200"/>
      <c r="CX212" s="200"/>
      <c r="CY212" s="200"/>
      <c r="CZ212" s="200"/>
      <c r="DA212" s="200"/>
      <c r="DB212" s="200"/>
      <c r="DC212" s="200"/>
      <c r="DD212" s="200"/>
      <c r="DE212" s="200"/>
      <c r="DF212" s="200"/>
      <c r="DG212" s="200"/>
      <c r="DH212" s="200"/>
      <c r="DI212" s="200"/>
      <c r="DJ212" s="200"/>
      <c r="DK212" s="200"/>
      <c r="DL212" s="200"/>
      <c r="DM212" s="200"/>
      <c r="DN212" s="200"/>
      <c r="DO212" s="200"/>
      <c r="DP212" s="200"/>
      <c r="DQ212" s="200"/>
      <c r="DR212" s="200"/>
      <c r="DS212" s="200"/>
      <c r="DT212" s="200"/>
      <c r="DU212" s="200"/>
      <c r="DV212" s="200"/>
      <c r="DW212" s="200"/>
      <c r="DX212" s="200"/>
      <c r="DY212" s="200"/>
      <c r="DZ212" s="200"/>
      <c r="EA212" s="200"/>
      <c r="EB212" s="200"/>
      <c r="EC212" s="200"/>
      <c r="ED212" s="200"/>
      <c r="EE212" s="200"/>
      <c r="EF212" s="200"/>
      <c r="EG212" s="200"/>
      <c r="EH212" s="200"/>
      <c r="EI212" s="200"/>
      <c r="EJ212" s="200"/>
      <c r="EK212" s="200"/>
      <c r="EL212" s="200"/>
      <c r="EM212" s="200"/>
      <c r="EN212" s="200"/>
      <c r="EO212" s="200"/>
      <c r="EP212" s="200"/>
      <c r="EQ212" s="200"/>
      <c r="ER212" s="200"/>
      <c r="ES212" s="200"/>
      <c r="ET212" s="200"/>
      <c r="EU212" s="200"/>
      <c r="EV212" s="200"/>
      <c r="EW212" s="200"/>
      <c r="EX212" s="200"/>
      <c r="EY212" s="200"/>
      <c r="EZ212" s="200"/>
      <c r="FA212" s="200"/>
      <c r="FB212" s="200"/>
      <c r="FC212" s="200"/>
      <c r="FD212" s="198"/>
      <c r="FE212" s="198"/>
      <c r="FF212" s="198"/>
      <c r="FG212" s="198"/>
      <c r="FH212" s="198"/>
      <c r="FI212" s="198"/>
      <c r="FJ212" s="198"/>
      <c r="FK212" s="198"/>
      <c r="FL212" s="198"/>
      <c r="FM212" s="198"/>
      <c r="FN212" s="198"/>
      <c r="FO212" s="198"/>
      <c r="FP212" s="198"/>
      <c r="FQ212" s="198"/>
      <c r="FR212" s="198"/>
      <c r="FS212" s="198"/>
      <c r="FT212" s="198"/>
      <c r="FU212" s="198"/>
      <c r="FV212" s="198"/>
      <c r="FW212" s="198"/>
      <c r="FX212" s="198"/>
    </row>
    <row r="213" spans="1:180" x14ac:dyDescent="0.25">
      <c r="A213" s="198"/>
      <c r="B213" s="198"/>
      <c r="C213" s="226"/>
      <c r="D213" s="224" t="str">
        <f>Durasi!B118</f>
        <v>LANTAI 3</v>
      </c>
      <c r="E213" s="229"/>
      <c r="F213" s="230"/>
      <c r="G213" s="235"/>
      <c r="H213" s="234"/>
      <c r="I213" s="231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84"/>
      <c r="BH213" s="302"/>
      <c r="BI213" s="216"/>
      <c r="BJ213" s="216"/>
      <c r="BK213" s="216"/>
      <c r="BL213" s="216"/>
      <c r="BM213" s="216"/>
      <c r="BN213" s="216"/>
      <c r="BO213" s="216"/>
      <c r="BP213" s="216"/>
      <c r="BQ213" s="200"/>
      <c r="BR213" s="200"/>
      <c r="BS213" s="200"/>
      <c r="BT213" s="200"/>
      <c r="BU213" s="200"/>
      <c r="BV213" s="200"/>
      <c r="BW213" s="200"/>
      <c r="BX213" s="200"/>
      <c r="BY213" s="200"/>
      <c r="BZ213" s="200"/>
      <c r="CA213" s="200"/>
      <c r="CB213" s="200"/>
      <c r="CC213" s="200"/>
      <c r="CD213" s="200"/>
      <c r="CE213" s="200"/>
      <c r="CF213" s="200"/>
      <c r="CG213" s="200"/>
      <c r="CH213" s="200"/>
      <c r="CI213" s="200"/>
      <c r="CJ213" s="200"/>
      <c r="CL213" s="200"/>
      <c r="CM213" s="200"/>
      <c r="CN213" s="200"/>
      <c r="CO213" s="200"/>
      <c r="CP213" s="200"/>
      <c r="CQ213" s="200"/>
      <c r="CR213" s="200"/>
      <c r="CS213" s="200"/>
      <c r="CT213" s="200"/>
      <c r="CU213" s="200"/>
      <c r="CV213" s="200"/>
      <c r="CW213" s="200"/>
      <c r="CX213" s="200"/>
      <c r="CY213" s="200"/>
      <c r="CZ213" s="200"/>
      <c r="DA213" s="200"/>
      <c r="DB213" s="200"/>
      <c r="DC213" s="200"/>
      <c r="DD213" s="200"/>
      <c r="DE213" s="200"/>
      <c r="DF213" s="200"/>
      <c r="DG213" s="200"/>
      <c r="DH213" s="200"/>
      <c r="DI213" s="200"/>
      <c r="DJ213" s="200"/>
      <c r="DK213" s="200"/>
      <c r="DL213" s="200"/>
      <c r="DM213" s="200"/>
      <c r="DN213" s="200"/>
      <c r="DO213" s="200"/>
      <c r="DP213" s="200"/>
      <c r="DQ213" s="200"/>
      <c r="DR213" s="200"/>
      <c r="DS213" s="200"/>
      <c r="DT213" s="200"/>
      <c r="DU213" s="200"/>
      <c r="DV213" s="200"/>
      <c r="DW213" s="200"/>
      <c r="DX213" s="200"/>
      <c r="DY213" s="200"/>
      <c r="DZ213" s="200"/>
      <c r="EA213" s="200"/>
      <c r="EB213" s="200"/>
      <c r="EC213" s="200"/>
      <c r="ED213" s="200"/>
      <c r="EE213" s="200"/>
      <c r="EF213" s="200"/>
      <c r="EG213" s="200"/>
      <c r="EH213" s="200"/>
      <c r="EI213" s="200"/>
      <c r="EJ213" s="200"/>
      <c r="EK213" s="200"/>
      <c r="EL213" s="200"/>
      <c r="EM213" s="200"/>
      <c r="EN213" s="200"/>
      <c r="EO213" s="200"/>
      <c r="EP213" s="200"/>
      <c r="EQ213" s="200"/>
      <c r="ER213" s="200"/>
      <c r="ES213" s="200"/>
      <c r="ET213" s="200"/>
      <c r="EU213" s="200"/>
      <c r="EV213" s="200"/>
      <c r="EW213" s="200"/>
      <c r="EX213" s="200"/>
      <c r="EY213" s="200"/>
      <c r="EZ213" s="200"/>
      <c r="FA213" s="200"/>
      <c r="FB213" s="200"/>
      <c r="FC213" s="200"/>
      <c r="FD213" s="198"/>
      <c r="FE213" s="198"/>
      <c r="FF213" s="198"/>
      <c r="FG213" s="198"/>
      <c r="FH213" s="198"/>
      <c r="FI213" s="198"/>
      <c r="FJ213" s="198"/>
      <c r="FK213" s="198"/>
      <c r="FL213" s="198"/>
      <c r="FM213" s="198"/>
      <c r="FN213" s="198"/>
      <c r="FO213" s="198"/>
      <c r="FP213" s="198"/>
      <c r="FQ213" s="198"/>
      <c r="FR213" s="198"/>
      <c r="FS213" s="198"/>
      <c r="FT213" s="198"/>
      <c r="FU213" s="198"/>
      <c r="FV213" s="198"/>
      <c r="FW213" s="198"/>
      <c r="FX213" s="198"/>
    </row>
    <row r="214" spans="1:180" x14ac:dyDescent="0.25">
      <c r="A214" s="198"/>
      <c r="B214" s="198"/>
      <c r="C214" s="226"/>
      <c r="D214" s="224" t="str">
        <f>Durasi!B119</f>
        <v>Kolom</v>
      </c>
      <c r="E214" s="229">
        <f>Durasi!P119</f>
        <v>1</v>
      </c>
      <c r="F214" s="230" t="str">
        <f>Durasi!Q119</f>
        <v>hari</v>
      </c>
      <c r="G214" s="235">
        <f>RAB!F130</f>
        <v>59751032.319999993</v>
      </c>
      <c r="H214" s="234">
        <f>G214/$G$400*100</f>
        <v>0.34534869272132968</v>
      </c>
      <c r="I214" s="231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"/>
      <c r="Y214" s="220">
        <f>H214/$E$214*1</f>
        <v>0.34534869272132968</v>
      </c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84"/>
      <c r="BH214" s="302"/>
      <c r="BI214" s="216"/>
      <c r="BJ214" s="216"/>
      <c r="BK214" s="216"/>
      <c r="BL214" s="216"/>
      <c r="BM214" s="216"/>
      <c r="BN214" s="216"/>
      <c r="BO214" s="216"/>
      <c r="BP214" s="216"/>
      <c r="BQ214" s="200"/>
      <c r="BR214" s="200"/>
      <c r="BS214" s="200"/>
      <c r="BT214" s="200"/>
      <c r="BU214" s="200"/>
      <c r="BV214" s="200"/>
      <c r="BW214" s="200"/>
      <c r="BX214" s="200"/>
      <c r="BY214" s="200"/>
      <c r="BZ214" s="200"/>
      <c r="CA214" s="200"/>
      <c r="CB214" s="200"/>
      <c r="CC214" s="200"/>
      <c r="CD214" s="200"/>
      <c r="CE214" s="200"/>
      <c r="CF214" s="200"/>
      <c r="CG214" s="200"/>
      <c r="CH214" s="200"/>
      <c r="CI214" s="200"/>
      <c r="CJ214" s="200"/>
      <c r="CL214" s="200"/>
      <c r="CM214" s="200"/>
      <c r="CN214" s="200"/>
      <c r="CO214" s="200"/>
      <c r="CP214" s="200"/>
      <c r="CQ214" s="200"/>
      <c r="CR214" s="200"/>
      <c r="CS214" s="200"/>
      <c r="CT214" s="200"/>
      <c r="CU214" s="200"/>
      <c r="CV214" s="200"/>
      <c r="CW214" s="200"/>
      <c r="CX214" s="200"/>
      <c r="CY214" s="200"/>
      <c r="CZ214" s="200"/>
      <c r="DA214" s="200"/>
      <c r="DB214" s="200"/>
      <c r="DC214" s="200"/>
      <c r="DD214" s="200"/>
      <c r="DE214" s="200"/>
      <c r="DF214" s="200"/>
      <c r="DG214" s="200"/>
      <c r="DH214" s="200"/>
      <c r="DI214" s="200"/>
      <c r="DJ214" s="200"/>
      <c r="DK214" s="200"/>
      <c r="DL214" s="200"/>
      <c r="DM214" s="200"/>
      <c r="DN214" s="200"/>
      <c r="DO214" s="200"/>
      <c r="DP214" s="200"/>
      <c r="DQ214" s="200"/>
      <c r="DR214" s="200"/>
      <c r="DS214" s="200"/>
      <c r="DT214" s="200"/>
      <c r="DU214" s="200"/>
      <c r="DV214" s="200"/>
      <c r="DW214" s="200"/>
      <c r="DX214" s="200"/>
      <c r="DY214" s="200"/>
      <c r="DZ214" s="200"/>
      <c r="EA214" s="200"/>
      <c r="EB214" s="200"/>
      <c r="EC214" s="200"/>
      <c r="ED214" s="200"/>
      <c r="EE214" s="200"/>
      <c r="EF214" s="200"/>
      <c r="EG214" s="200"/>
      <c r="EH214" s="200"/>
      <c r="EI214" s="200"/>
      <c r="EJ214" s="200"/>
      <c r="EK214" s="200"/>
      <c r="EL214" s="200"/>
      <c r="EM214" s="200"/>
      <c r="EN214" s="200"/>
      <c r="EO214" s="200"/>
      <c r="EP214" s="200"/>
      <c r="EQ214" s="200"/>
      <c r="ER214" s="200"/>
      <c r="ES214" s="200"/>
      <c r="ET214" s="200"/>
      <c r="EU214" s="200"/>
      <c r="EV214" s="200"/>
      <c r="EW214" s="200"/>
      <c r="EX214" s="200"/>
      <c r="EY214" s="200"/>
      <c r="EZ214" s="200"/>
      <c r="FA214" s="200"/>
      <c r="FB214" s="200"/>
      <c r="FC214" s="200"/>
      <c r="FD214" s="198"/>
      <c r="FE214" s="198"/>
      <c r="FF214" s="198"/>
      <c r="FG214" s="198"/>
      <c r="FH214" s="198"/>
      <c r="FI214" s="198"/>
      <c r="FJ214" s="198"/>
      <c r="FK214" s="198"/>
      <c r="FL214" s="198"/>
      <c r="FM214" s="198"/>
      <c r="FN214" s="198"/>
      <c r="FO214" s="198"/>
      <c r="FP214" s="198"/>
      <c r="FQ214" s="198"/>
      <c r="FR214" s="198"/>
      <c r="FS214" s="198"/>
      <c r="FT214" s="198"/>
      <c r="FU214" s="198"/>
      <c r="FV214" s="198"/>
      <c r="FW214" s="198"/>
      <c r="FX214" s="198"/>
    </row>
    <row r="215" spans="1:180" x14ac:dyDescent="0.25">
      <c r="A215" s="198"/>
      <c r="B215" s="198"/>
      <c r="C215" s="226"/>
      <c r="D215" s="224" t="str">
        <f>Durasi!B120</f>
        <v>Balok</v>
      </c>
      <c r="E215" s="229">
        <f>Durasi!P120</f>
        <v>2</v>
      </c>
      <c r="F215" s="230" t="str">
        <f>Durasi!Q120</f>
        <v>hari</v>
      </c>
      <c r="G215" s="235">
        <f>RAB!F131</f>
        <v>148213836.95962498</v>
      </c>
      <c r="H215" s="234">
        <f>G215/$G$400*100</f>
        <v>0.85664553146282429</v>
      </c>
      <c r="I215" s="231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"/>
      <c r="Y215" s="220">
        <f>H215/$E$215*2</f>
        <v>0.85664553146282429</v>
      </c>
      <c r="Z215" s="219"/>
      <c r="AA215" s="219"/>
      <c r="AB215" s="219"/>
      <c r="AC215" s="219"/>
      <c r="AD215" s="219"/>
      <c r="AE215" s="219"/>
      <c r="AF215" s="7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84"/>
      <c r="BH215" s="302"/>
      <c r="BI215" s="216"/>
      <c r="BJ215" s="216"/>
      <c r="BK215" s="216"/>
      <c r="BL215" s="216"/>
      <c r="BM215" s="216"/>
      <c r="BN215" s="216"/>
      <c r="BO215" s="216"/>
      <c r="BP215" s="216"/>
      <c r="BQ215" s="200"/>
      <c r="BR215" s="200"/>
      <c r="BS215" s="200"/>
      <c r="BT215" s="200"/>
      <c r="BU215" s="200"/>
      <c r="BV215" s="200"/>
      <c r="BW215" s="200"/>
      <c r="BX215" s="200"/>
      <c r="BY215" s="200"/>
      <c r="BZ215" s="200"/>
      <c r="CA215" s="200"/>
      <c r="CB215" s="200"/>
      <c r="CC215" s="200"/>
      <c r="CD215" s="200"/>
      <c r="CE215" s="200"/>
      <c r="CF215" s="200"/>
      <c r="CG215" s="200"/>
      <c r="CH215" s="200"/>
      <c r="CI215" s="200"/>
      <c r="CJ215" s="200"/>
      <c r="CL215" s="200"/>
      <c r="CM215" s="200"/>
      <c r="CN215" s="200"/>
      <c r="CO215" s="200"/>
      <c r="CP215" s="200"/>
      <c r="CQ215" s="200"/>
      <c r="CR215" s="200"/>
      <c r="CS215" s="200"/>
      <c r="CT215" s="200"/>
      <c r="CU215" s="200"/>
      <c r="CV215" s="200"/>
      <c r="CW215" s="200"/>
      <c r="CX215" s="200"/>
      <c r="CY215" s="200"/>
      <c r="CZ215" s="200"/>
      <c r="DA215" s="200"/>
      <c r="DB215" s="200"/>
      <c r="DC215" s="200"/>
      <c r="DD215" s="200"/>
      <c r="DE215" s="200"/>
      <c r="DF215" s="200"/>
      <c r="DG215" s="200"/>
      <c r="DH215" s="200"/>
      <c r="DI215" s="200"/>
      <c r="DJ215" s="200"/>
      <c r="DK215" s="200"/>
      <c r="DL215" s="200"/>
      <c r="DM215" s="200"/>
      <c r="DN215" s="200"/>
      <c r="DO215" s="200"/>
      <c r="DP215" s="200"/>
      <c r="DQ215" s="200"/>
      <c r="DR215" s="200"/>
      <c r="DS215" s="200"/>
      <c r="DT215" s="200"/>
      <c r="DU215" s="200"/>
      <c r="DV215" s="200"/>
      <c r="DW215" s="200"/>
      <c r="DX215" s="200"/>
      <c r="DY215" s="200"/>
      <c r="DZ215" s="200"/>
      <c r="EA215" s="200"/>
      <c r="EB215" s="200"/>
      <c r="EC215" s="200"/>
      <c r="ED215" s="200"/>
      <c r="EE215" s="200"/>
      <c r="EF215" s="200"/>
      <c r="EG215" s="200"/>
      <c r="EH215" s="200"/>
      <c r="EI215" s="200"/>
      <c r="EJ215" s="200"/>
      <c r="EK215" s="200"/>
      <c r="EL215" s="200"/>
      <c r="EM215" s="200"/>
      <c r="EN215" s="200"/>
      <c r="EO215" s="200"/>
      <c r="EP215" s="200"/>
      <c r="EQ215" s="200"/>
      <c r="ER215" s="200"/>
      <c r="ES215" s="200"/>
      <c r="ET215" s="200"/>
      <c r="EU215" s="200"/>
      <c r="EV215" s="200"/>
      <c r="EW215" s="200"/>
      <c r="EX215" s="200"/>
      <c r="EY215" s="200"/>
      <c r="EZ215" s="200"/>
      <c r="FA215" s="200"/>
      <c r="FB215" s="200"/>
      <c r="FC215" s="200"/>
      <c r="FD215" s="198"/>
      <c r="FE215" s="198"/>
      <c r="FF215" s="198"/>
      <c r="FG215" s="198"/>
      <c r="FH215" s="198"/>
      <c r="FI215" s="198"/>
      <c r="FJ215" s="198"/>
      <c r="FK215" s="198"/>
      <c r="FL215" s="198"/>
      <c r="FM215" s="198"/>
      <c r="FN215" s="198"/>
      <c r="FO215" s="198"/>
      <c r="FP215" s="198"/>
      <c r="FQ215" s="198"/>
      <c r="FR215" s="198"/>
      <c r="FS215" s="198"/>
      <c r="FT215" s="198"/>
      <c r="FU215" s="198"/>
      <c r="FV215" s="198"/>
      <c r="FW215" s="198"/>
      <c r="FX215" s="198"/>
    </row>
    <row r="216" spans="1:180" x14ac:dyDescent="0.25">
      <c r="A216" s="198"/>
      <c r="B216" s="198"/>
      <c r="C216" s="226"/>
      <c r="D216" s="224" t="str">
        <f>Durasi!B121</f>
        <v>Pelat lantai</v>
      </c>
      <c r="E216" s="229">
        <f>Durasi!P121</f>
        <v>2</v>
      </c>
      <c r="F216" s="230" t="str">
        <f>Durasi!Q121</f>
        <v>hari</v>
      </c>
      <c r="G216" s="235">
        <f>RAB!F132</f>
        <v>6652560.7529999996</v>
      </c>
      <c r="H216" s="234">
        <f>G216/$G$400*100</f>
        <v>3.845043457983513E-2</v>
      </c>
      <c r="I216" s="231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"/>
      <c r="Y216" s="220">
        <f>H216/$E$216*2</f>
        <v>3.845043457983513E-2</v>
      </c>
      <c r="Z216" s="219"/>
      <c r="AA216" s="219"/>
      <c r="AB216" s="219"/>
      <c r="AC216" s="219"/>
      <c r="AD216" s="219"/>
      <c r="AE216" s="219"/>
      <c r="AF216" s="7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84"/>
      <c r="BH216" s="302"/>
      <c r="BI216" s="216"/>
      <c r="BJ216" s="216"/>
      <c r="BK216" s="216"/>
      <c r="BL216" s="216"/>
      <c r="BM216" s="216"/>
      <c r="BN216" s="216"/>
      <c r="BO216" s="216"/>
      <c r="BP216" s="216"/>
      <c r="BQ216" s="200"/>
      <c r="BR216" s="200"/>
      <c r="BS216" s="200"/>
      <c r="BT216" s="200"/>
      <c r="BU216" s="200"/>
      <c r="BV216" s="200"/>
      <c r="BW216" s="200"/>
      <c r="BX216" s="200"/>
      <c r="BY216" s="200"/>
      <c r="BZ216" s="200"/>
      <c r="CA216" s="200"/>
      <c r="CB216" s="200"/>
      <c r="CC216" s="200"/>
      <c r="CD216" s="200"/>
      <c r="CE216" s="200"/>
      <c r="CF216" s="200"/>
      <c r="CG216" s="200"/>
      <c r="CH216" s="200"/>
      <c r="CI216" s="200"/>
      <c r="CJ216" s="200"/>
      <c r="CL216" s="200"/>
      <c r="CM216" s="200"/>
      <c r="CN216" s="200"/>
      <c r="CO216" s="200"/>
      <c r="CP216" s="200"/>
      <c r="CQ216" s="200"/>
      <c r="CR216" s="200"/>
      <c r="CS216" s="200"/>
      <c r="CT216" s="200"/>
      <c r="CU216" s="200"/>
      <c r="CV216" s="200"/>
      <c r="CW216" s="200"/>
      <c r="CX216" s="200"/>
      <c r="CY216" s="200"/>
      <c r="CZ216" s="200"/>
      <c r="DA216" s="200"/>
      <c r="DB216" s="200"/>
      <c r="DC216" s="200"/>
      <c r="DD216" s="200"/>
      <c r="DE216" s="200"/>
      <c r="DF216" s="200"/>
      <c r="DG216" s="200"/>
      <c r="DH216" s="200"/>
      <c r="DI216" s="200"/>
      <c r="DJ216" s="200"/>
      <c r="DK216" s="200"/>
      <c r="DL216" s="200"/>
      <c r="DM216" s="200"/>
      <c r="DN216" s="200"/>
      <c r="DO216" s="200"/>
      <c r="DP216" s="200"/>
      <c r="DQ216" s="200"/>
      <c r="DR216" s="200"/>
      <c r="DS216" s="200"/>
      <c r="DT216" s="200"/>
      <c r="DU216" s="200"/>
      <c r="DV216" s="200"/>
      <c r="DW216" s="200"/>
      <c r="DX216" s="200"/>
      <c r="DY216" s="200"/>
      <c r="DZ216" s="200"/>
      <c r="EA216" s="200"/>
      <c r="EB216" s="200"/>
      <c r="EC216" s="200"/>
      <c r="ED216" s="200"/>
      <c r="EE216" s="200"/>
      <c r="EF216" s="200"/>
      <c r="EG216" s="200"/>
      <c r="EH216" s="200"/>
      <c r="EI216" s="200"/>
      <c r="EJ216" s="200"/>
      <c r="EK216" s="200"/>
      <c r="EL216" s="200"/>
      <c r="EM216" s="200"/>
      <c r="EN216" s="200"/>
      <c r="EO216" s="200"/>
      <c r="EP216" s="200"/>
      <c r="EQ216" s="200"/>
      <c r="ER216" s="200"/>
      <c r="ES216" s="200"/>
      <c r="ET216" s="200"/>
      <c r="EU216" s="200"/>
      <c r="EV216" s="200"/>
      <c r="EW216" s="200"/>
      <c r="EX216" s="200"/>
      <c r="EY216" s="200"/>
      <c r="EZ216" s="200"/>
      <c r="FA216" s="200"/>
      <c r="FB216" s="200"/>
      <c r="FC216" s="200"/>
      <c r="FD216" s="198"/>
      <c r="FE216" s="198"/>
      <c r="FF216" s="198"/>
      <c r="FG216" s="198"/>
      <c r="FH216" s="198"/>
      <c r="FI216" s="198"/>
      <c r="FJ216" s="198"/>
      <c r="FK216" s="198"/>
      <c r="FL216" s="198"/>
      <c r="FM216" s="198"/>
      <c r="FN216" s="198"/>
      <c r="FO216" s="198"/>
      <c r="FP216" s="198"/>
      <c r="FQ216" s="198"/>
      <c r="FR216" s="198"/>
      <c r="FS216" s="198"/>
      <c r="FT216" s="198"/>
      <c r="FU216" s="198"/>
      <c r="FV216" s="198"/>
      <c r="FW216" s="198"/>
      <c r="FX216" s="198"/>
    </row>
    <row r="217" spans="1:180" x14ac:dyDescent="0.25">
      <c r="A217" s="198"/>
      <c r="B217" s="198"/>
      <c r="C217" s="226"/>
      <c r="D217" s="224" t="str">
        <f>Durasi!B122</f>
        <v>Tangga</v>
      </c>
      <c r="E217" s="229">
        <f>Durasi!P122</f>
        <v>2</v>
      </c>
      <c r="F217" s="230" t="str">
        <f>Durasi!Q122</f>
        <v>hari</v>
      </c>
      <c r="G217" s="235">
        <f>RAB!F133</f>
        <v>4530218.0699999994</v>
      </c>
      <c r="H217" s="234">
        <f>G217/$G$400*100</f>
        <v>2.6183729844837685E-2</v>
      </c>
      <c r="I217" s="231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"/>
      <c r="Y217" s="220">
        <f>H217/$E$217*2</f>
        <v>2.6183729844837685E-2</v>
      </c>
      <c r="Z217" s="219"/>
      <c r="AA217" s="219"/>
      <c r="AB217" s="219"/>
      <c r="AC217" s="219"/>
      <c r="AD217" s="219"/>
      <c r="AE217" s="219"/>
      <c r="AF217" s="7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84"/>
      <c r="BH217" s="302"/>
      <c r="BI217" s="216"/>
      <c r="BJ217" s="216"/>
      <c r="BK217" s="216"/>
      <c r="BL217" s="216"/>
      <c r="BM217" s="216"/>
      <c r="BN217" s="216"/>
      <c r="BO217" s="216"/>
      <c r="BP217" s="216"/>
      <c r="BQ217" s="200"/>
      <c r="BR217" s="200"/>
      <c r="BS217" s="200"/>
      <c r="BT217" s="200"/>
      <c r="BU217" s="200"/>
      <c r="BV217" s="200"/>
      <c r="BW217" s="200"/>
      <c r="BX217" s="200"/>
      <c r="BY217" s="200"/>
      <c r="BZ217" s="200"/>
      <c r="CA217" s="200"/>
      <c r="CB217" s="200"/>
      <c r="CC217" s="200"/>
      <c r="CD217" s="200"/>
      <c r="CE217" s="200"/>
      <c r="CF217" s="200"/>
      <c r="CG217" s="200"/>
      <c r="CH217" s="200"/>
      <c r="CI217" s="200"/>
      <c r="CJ217" s="200"/>
      <c r="CL217" s="200"/>
      <c r="CM217" s="200"/>
      <c r="CN217" s="200"/>
      <c r="CO217" s="200"/>
      <c r="CP217" s="200"/>
      <c r="CQ217" s="200"/>
      <c r="CR217" s="200"/>
      <c r="CS217" s="200"/>
      <c r="CT217" s="200"/>
      <c r="CU217" s="200"/>
      <c r="CV217" s="200"/>
      <c r="CW217" s="200"/>
      <c r="CX217" s="200"/>
      <c r="CY217" s="200"/>
      <c r="CZ217" s="200"/>
      <c r="DA217" s="200"/>
      <c r="DB217" s="200"/>
      <c r="DC217" s="200"/>
      <c r="DD217" s="200"/>
      <c r="DE217" s="200"/>
      <c r="DF217" s="200"/>
      <c r="DG217" s="200"/>
      <c r="DH217" s="200"/>
      <c r="DI217" s="200"/>
      <c r="DJ217" s="200"/>
      <c r="DK217" s="200"/>
      <c r="DL217" s="200"/>
      <c r="DM217" s="200"/>
      <c r="DN217" s="200"/>
      <c r="DO217" s="200"/>
      <c r="DP217" s="200"/>
      <c r="DQ217" s="200"/>
      <c r="DR217" s="200"/>
      <c r="DS217" s="200"/>
      <c r="DT217" s="200"/>
      <c r="DU217" s="200"/>
      <c r="DV217" s="200"/>
      <c r="DW217" s="200"/>
      <c r="DX217" s="200"/>
      <c r="DY217" s="200"/>
      <c r="DZ217" s="200"/>
      <c r="EA217" s="200"/>
      <c r="EB217" s="200"/>
      <c r="EC217" s="200"/>
      <c r="ED217" s="200"/>
      <c r="EE217" s="200"/>
      <c r="EF217" s="200"/>
      <c r="EG217" s="200"/>
      <c r="EH217" s="200"/>
      <c r="EI217" s="200"/>
      <c r="EJ217" s="200"/>
      <c r="EK217" s="200"/>
      <c r="EL217" s="200"/>
      <c r="EM217" s="200"/>
      <c r="EN217" s="200"/>
      <c r="EO217" s="200"/>
      <c r="EP217" s="200"/>
      <c r="EQ217" s="200"/>
      <c r="ER217" s="200"/>
      <c r="ES217" s="200"/>
      <c r="ET217" s="200"/>
      <c r="EU217" s="200"/>
      <c r="EV217" s="200"/>
      <c r="EW217" s="200"/>
      <c r="EX217" s="200"/>
      <c r="EY217" s="200"/>
      <c r="EZ217" s="200"/>
      <c r="FA217" s="200"/>
      <c r="FB217" s="200"/>
      <c r="FC217" s="200"/>
      <c r="FD217" s="198"/>
      <c r="FE217" s="198"/>
      <c r="FF217" s="198"/>
      <c r="FG217" s="198"/>
      <c r="FH217" s="198"/>
      <c r="FI217" s="198"/>
      <c r="FJ217" s="198"/>
      <c r="FK217" s="198"/>
      <c r="FL217" s="198"/>
      <c r="FM217" s="198"/>
      <c r="FN217" s="198"/>
      <c r="FO217" s="198"/>
      <c r="FP217" s="198"/>
      <c r="FQ217" s="198"/>
      <c r="FR217" s="198"/>
      <c r="FS217" s="198"/>
      <c r="FT217" s="198"/>
      <c r="FU217" s="198"/>
      <c r="FV217" s="198"/>
      <c r="FW217" s="198"/>
      <c r="FX217" s="198"/>
    </row>
    <row r="218" spans="1:180" x14ac:dyDescent="0.25">
      <c r="A218" s="198"/>
      <c r="B218" s="198"/>
      <c r="C218" s="226"/>
      <c r="D218" s="224" t="str">
        <f>Durasi!B123</f>
        <v>LANTAI 4</v>
      </c>
      <c r="E218" s="229"/>
      <c r="F218" s="230"/>
      <c r="G218" s="235"/>
      <c r="H218" s="234"/>
      <c r="I218" s="231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84"/>
      <c r="BH218" s="302"/>
      <c r="BI218" s="216"/>
      <c r="BJ218" s="216"/>
      <c r="BK218" s="216"/>
      <c r="BL218" s="216"/>
      <c r="BM218" s="216"/>
      <c r="BN218" s="216"/>
      <c r="BO218" s="216"/>
      <c r="BP218" s="216"/>
      <c r="BQ218" s="200"/>
      <c r="BR218" s="200"/>
      <c r="BS218" s="200"/>
      <c r="BT218" s="200"/>
      <c r="BU218" s="200"/>
      <c r="BV218" s="200"/>
      <c r="BW218" s="200"/>
      <c r="BX218" s="200"/>
      <c r="BY218" s="200"/>
      <c r="BZ218" s="200"/>
      <c r="CA218" s="200"/>
      <c r="CB218" s="200"/>
      <c r="CC218" s="200"/>
      <c r="CD218" s="200"/>
      <c r="CE218" s="200"/>
      <c r="CF218" s="200"/>
      <c r="CG218" s="200"/>
      <c r="CH218" s="200"/>
      <c r="CI218" s="200"/>
      <c r="CJ218" s="200"/>
      <c r="CL218" s="200"/>
      <c r="CM218" s="200"/>
      <c r="CN218" s="200"/>
      <c r="CO218" s="200"/>
      <c r="CP218" s="200"/>
      <c r="CQ218" s="200"/>
      <c r="CR218" s="200"/>
      <c r="CS218" s="200"/>
      <c r="CT218" s="200"/>
      <c r="CU218" s="200"/>
      <c r="CV218" s="200"/>
      <c r="CW218" s="200"/>
      <c r="CX218" s="200"/>
      <c r="CY218" s="200"/>
      <c r="CZ218" s="200"/>
      <c r="DA218" s="200"/>
      <c r="DB218" s="200"/>
      <c r="DC218" s="200"/>
      <c r="DD218" s="200"/>
      <c r="DE218" s="200"/>
      <c r="DF218" s="200"/>
      <c r="DG218" s="200"/>
      <c r="DH218" s="200"/>
      <c r="DI218" s="200"/>
      <c r="DJ218" s="200"/>
      <c r="DK218" s="200"/>
      <c r="DL218" s="200"/>
      <c r="DM218" s="200"/>
      <c r="DN218" s="200"/>
      <c r="DO218" s="200"/>
      <c r="DP218" s="200"/>
      <c r="DQ218" s="200"/>
      <c r="DR218" s="200"/>
      <c r="DS218" s="200"/>
      <c r="DT218" s="200"/>
      <c r="DU218" s="200"/>
      <c r="DV218" s="200"/>
      <c r="DW218" s="200"/>
      <c r="DX218" s="200"/>
      <c r="DY218" s="200"/>
      <c r="DZ218" s="200"/>
      <c r="EA218" s="200"/>
      <c r="EB218" s="200"/>
      <c r="EC218" s="200"/>
      <c r="ED218" s="200"/>
      <c r="EE218" s="200"/>
      <c r="EF218" s="200"/>
      <c r="EG218" s="200"/>
      <c r="EH218" s="200"/>
      <c r="EI218" s="200"/>
      <c r="EJ218" s="200"/>
      <c r="EK218" s="200"/>
      <c r="EL218" s="200"/>
      <c r="EM218" s="200"/>
      <c r="EN218" s="200"/>
      <c r="EO218" s="200"/>
      <c r="EP218" s="200"/>
      <c r="EQ218" s="200"/>
      <c r="ER218" s="200"/>
      <c r="ES218" s="200"/>
      <c r="ET218" s="200"/>
      <c r="EU218" s="200"/>
      <c r="EV218" s="200"/>
      <c r="EW218" s="200"/>
      <c r="EX218" s="200"/>
      <c r="EY218" s="200"/>
      <c r="EZ218" s="200"/>
      <c r="FA218" s="200"/>
      <c r="FB218" s="200"/>
      <c r="FC218" s="200"/>
      <c r="FD218" s="198"/>
      <c r="FE218" s="198"/>
      <c r="FF218" s="198"/>
      <c r="FG218" s="198"/>
      <c r="FH218" s="198"/>
      <c r="FI218" s="198"/>
      <c r="FJ218" s="198"/>
      <c r="FK218" s="198"/>
      <c r="FL218" s="198"/>
      <c r="FM218" s="198"/>
      <c r="FN218" s="198"/>
      <c r="FO218" s="198"/>
      <c r="FP218" s="198"/>
      <c r="FQ218" s="198"/>
      <c r="FR218" s="198"/>
      <c r="FS218" s="198"/>
      <c r="FT218" s="198"/>
      <c r="FU218" s="198"/>
      <c r="FV218" s="198"/>
      <c r="FW218" s="198"/>
      <c r="FX218" s="198"/>
    </row>
    <row r="219" spans="1:180" x14ac:dyDescent="0.25">
      <c r="A219" s="198"/>
      <c r="B219" s="198"/>
      <c r="C219" s="226"/>
      <c r="D219" s="224" t="str">
        <f>Durasi!B124</f>
        <v>Kolom</v>
      </c>
      <c r="E219" s="229">
        <f>Durasi!P124</f>
        <v>1</v>
      </c>
      <c r="F219" s="230" t="str">
        <f>Durasi!Q124</f>
        <v>hari</v>
      </c>
      <c r="G219" s="235">
        <f>RAB!F135</f>
        <v>59751032.319999993</v>
      </c>
      <c r="H219" s="234">
        <f>G219/$G$400*100</f>
        <v>0.34534869272132968</v>
      </c>
      <c r="I219" s="231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"/>
      <c r="V219" s="219"/>
      <c r="W219" s="219"/>
      <c r="X219" s="219"/>
      <c r="Y219" s="219"/>
      <c r="Z219" s="219"/>
      <c r="AA219" s="2"/>
      <c r="AB219" s="220">
        <f>H219/$E$219*1</f>
        <v>0.34534869272132968</v>
      </c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7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84"/>
      <c r="BH219" s="302"/>
      <c r="BI219" s="216"/>
      <c r="BJ219" s="216"/>
      <c r="BK219" s="216"/>
      <c r="BL219" s="216"/>
      <c r="BM219" s="216"/>
      <c r="BN219" s="216"/>
      <c r="BO219" s="216"/>
      <c r="BP219" s="216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L219" s="200"/>
      <c r="CM219" s="200"/>
      <c r="CN219" s="200"/>
      <c r="CO219" s="200"/>
      <c r="CP219" s="200"/>
      <c r="CQ219" s="200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200"/>
      <c r="DC219" s="200"/>
      <c r="DD219" s="200"/>
      <c r="DE219" s="200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200"/>
      <c r="DQ219" s="200"/>
      <c r="DR219" s="200"/>
      <c r="DS219" s="200"/>
      <c r="DT219" s="200"/>
      <c r="DU219" s="200"/>
      <c r="DV219" s="200"/>
      <c r="DW219" s="200"/>
      <c r="DX219" s="200"/>
      <c r="DY219" s="200"/>
      <c r="DZ219" s="200"/>
      <c r="EA219" s="200"/>
      <c r="EB219" s="200"/>
      <c r="EC219" s="200"/>
      <c r="ED219" s="200"/>
      <c r="EE219" s="200"/>
      <c r="EF219" s="200"/>
      <c r="EG219" s="200"/>
      <c r="EH219" s="200"/>
      <c r="EI219" s="200"/>
      <c r="EJ219" s="200"/>
      <c r="EK219" s="200"/>
      <c r="EL219" s="200"/>
      <c r="EM219" s="200"/>
      <c r="EN219" s="200"/>
      <c r="EO219" s="200"/>
      <c r="EP219" s="200"/>
      <c r="EQ219" s="200"/>
      <c r="ER219" s="200"/>
      <c r="ES219" s="200"/>
      <c r="ET219" s="200"/>
      <c r="EU219" s="200"/>
      <c r="EV219" s="200"/>
      <c r="EW219" s="200"/>
      <c r="EX219" s="200"/>
      <c r="EY219" s="200"/>
      <c r="EZ219" s="200"/>
      <c r="FA219" s="200"/>
      <c r="FB219" s="200"/>
      <c r="FC219" s="200"/>
      <c r="FD219" s="198"/>
      <c r="FE219" s="198"/>
      <c r="FF219" s="198"/>
      <c r="FG219" s="198"/>
      <c r="FH219" s="198"/>
      <c r="FI219" s="198"/>
      <c r="FJ219" s="198"/>
      <c r="FK219" s="198"/>
      <c r="FL219" s="198"/>
      <c r="FM219" s="198"/>
      <c r="FN219" s="198"/>
      <c r="FO219" s="198"/>
      <c r="FP219" s="198"/>
      <c r="FQ219" s="198"/>
      <c r="FR219" s="198"/>
      <c r="FS219" s="198"/>
      <c r="FT219" s="198"/>
      <c r="FU219" s="198"/>
      <c r="FV219" s="198"/>
      <c r="FW219" s="198"/>
      <c r="FX219" s="198"/>
    </row>
    <row r="220" spans="1:180" x14ac:dyDescent="0.25">
      <c r="A220" s="198"/>
      <c r="B220" s="198"/>
      <c r="C220" s="226"/>
      <c r="D220" s="224" t="str">
        <f>Durasi!B125</f>
        <v>Balok</v>
      </c>
      <c r="E220" s="229">
        <f>Durasi!P125</f>
        <v>2</v>
      </c>
      <c r="F220" s="230" t="str">
        <f>Durasi!Q125</f>
        <v>hari</v>
      </c>
      <c r="G220" s="235">
        <f>RAB!F136</f>
        <v>148213836.95962498</v>
      </c>
      <c r="H220" s="234">
        <f>G220/$G$400*100</f>
        <v>0.85664553146282429</v>
      </c>
      <c r="I220" s="231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"/>
      <c r="AB220" s="219"/>
      <c r="AC220" s="220">
        <f>H220/$E$220*2</f>
        <v>0.85664553146282429</v>
      </c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84"/>
      <c r="BH220" s="302"/>
      <c r="BI220" s="216"/>
      <c r="BJ220" s="216"/>
      <c r="BK220" s="216"/>
      <c r="BL220" s="216"/>
      <c r="BM220" s="216"/>
      <c r="BN220" s="216"/>
      <c r="BO220" s="216"/>
      <c r="BP220" s="216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L220" s="200"/>
      <c r="CM220" s="200"/>
      <c r="CN220" s="200"/>
      <c r="CO220" s="200"/>
      <c r="CP220" s="200"/>
      <c r="CQ220" s="200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200"/>
      <c r="DC220" s="200"/>
      <c r="DD220" s="200"/>
      <c r="DE220" s="200"/>
      <c r="DF220" s="200"/>
      <c r="DG220" s="200"/>
      <c r="DH220" s="200"/>
      <c r="DI220" s="200"/>
      <c r="DJ220" s="200"/>
      <c r="DK220" s="200"/>
      <c r="DL220" s="200"/>
      <c r="DM220" s="200"/>
      <c r="DN220" s="200"/>
      <c r="DO220" s="200"/>
      <c r="DP220" s="200"/>
      <c r="DQ220" s="200"/>
      <c r="DR220" s="200"/>
      <c r="DS220" s="200"/>
      <c r="DT220" s="200"/>
      <c r="DU220" s="200"/>
      <c r="DV220" s="200"/>
      <c r="DW220" s="200"/>
      <c r="DX220" s="200"/>
      <c r="DY220" s="200"/>
      <c r="DZ220" s="200"/>
      <c r="EA220" s="200"/>
      <c r="EB220" s="200"/>
      <c r="EC220" s="200"/>
      <c r="ED220" s="200"/>
      <c r="EE220" s="200"/>
      <c r="EF220" s="200"/>
      <c r="EG220" s="200"/>
      <c r="EH220" s="200"/>
      <c r="EI220" s="200"/>
      <c r="EJ220" s="200"/>
      <c r="EK220" s="200"/>
      <c r="EL220" s="200"/>
      <c r="EM220" s="200"/>
      <c r="EN220" s="200"/>
      <c r="EO220" s="200"/>
      <c r="EP220" s="200"/>
      <c r="EQ220" s="200"/>
      <c r="ER220" s="200"/>
      <c r="ES220" s="200"/>
      <c r="ET220" s="200"/>
      <c r="EU220" s="200"/>
      <c r="EV220" s="200"/>
      <c r="EW220" s="200"/>
      <c r="EX220" s="200"/>
      <c r="EY220" s="200"/>
      <c r="EZ220" s="200"/>
      <c r="FA220" s="200"/>
      <c r="FB220" s="200"/>
      <c r="FC220" s="200"/>
      <c r="FD220" s="198"/>
      <c r="FE220" s="198"/>
      <c r="FF220" s="198"/>
      <c r="FG220" s="198"/>
      <c r="FH220" s="198"/>
      <c r="FI220" s="198"/>
      <c r="FJ220" s="198"/>
      <c r="FK220" s="198"/>
      <c r="FL220" s="198"/>
      <c r="FM220" s="198"/>
      <c r="FN220" s="198"/>
      <c r="FO220" s="198"/>
      <c r="FP220" s="198"/>
      <c r="FQ220" s="198"/>
      <c r="FR220" s="198"/>
      <c r="FS220" s="198"/>
      <c r="FT220" s="198"/>
      <c r="FU220" s="198"/>
      <c r="FV220" s="198"/>
      <c r="FW220" s="198"/>
      <c r="FX220" s="198"/>
    </row>
    <row r="221" spans="1:180" x14ac:dyDescent="0.25">
      <c r="A221" s="198"/>
      <c r="B221" s="198"/>
      <c r="C221" s="226"/>
      <c r="D221" s="224" t="str">
        <f>Durasi!B126</f>
        <v>Pelat lantai</v>
      </c>
      <c r="E221" s="229">
        <f>Durasi!P126</f>
        <v>2</v>
      </c>
      <c r="F221" s="230" t="str">
        <f>Durasi!Q126</f>
        <v>hari</v>
      </c>
      <c r="G221" s="235">
        <f>RAB!F137</f>
        <v>6652560.7529999996</v>
      </c>
      <c r="H221" s="234">
        <f>G221/$G$400*100</f>
        <v>3.845043457983513E-2</v>
      </c>
      <c r="I221" s="231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"/>
      <c r="AB221" s="219"/>
      <c r="AC221" s="220">
        <f>H221/$E$221*2</f>
        <v>3.845043457983513E-2</v>
      </c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84"/>
      <c r="BH221" s="302"/>
      <c r="BI221" s="216"/>
      <c r="BJ221" s="216"/>
      <c r="BK221" s="216"/>
      <c r="BL221" s="216"/>
      <c r="BM221" s="216"/>
      <c r="BN221" s="216"/>
      <c r="BO221" s="216"/>
      <c r="BP221" s="216"/>
      <c r="BQ221" s="200"/>
      <c r="BR221" s="200"/>
      <c r="BS221" s="200"/>
      <c r="BT221" s="200"/>
      <c r="BU221" s="200"/>
      <c r="BV221" s="200"/>
      <c r="BW221" s="200"/>
      <c r="BX221" s="200"/>
      <c r="BY221" s="200"/>
      <c r="BZ221" s="200"/>
      <c r="CA221" s="200"/>
      <c r="CB221" s="200"/>
      <c r="CC221" s="200"/>
      <c r="CD221" s="200"/>
      <c r="CE221" s="200"/>
      <c r="CF221" s="200"/>
      <c r="CG221" s="200"/>
      <c r="CH221" s="200"/>
      <c r="CI221" s="200"/>
      <c r="CJ221" s="200"/>
      <c r="CL221" s="200"/>
      <c r="CM221" s="200"/>
      <c r="CN221" s="200"/>
      <c r="CO221" s="200"/>
      <c r="CP221" s="200"/>
      <c r="CQ221" s="200"/>
      <c r="CR221" s="200"/>
      <c r="CS221" s="200"/>
      <c r="CT221" s="200"/>
      <c r="CU221" s="200"/>
      <c r="CV221" s="200"/>
      <c r="CW221" s="200"/>
      <c r="CX221" s="200"/>
      <c r="CY221" s="200"/>
      <c r="CZ221" s="200"/>
      <c r="DA221" s="200"/>
      <c r="DB221" s="200"/>
      <c r="DC221" s="200"/>
      <c r="DD221" s="200"/>
      <c r="DE221" s="200"/>
      <c r="DF221" s="200"/>
      <c r="DG221" s="200"/>
      <c r="DH221" s="200"/>
      <c r="DI221" s="200"/>
      <c r="DJ221" s="200"/>
      <c r="DK221" s="200"/>
      <c r="DL221" s="200"/>
      <c r="DM221" s="200"/>
      <c r="DN221" s="200"/>
      <c r="DO221" s="200"/>
      <c r="DP221" s="200"/>
      <c r="DQ221" s="200"/>
      <c r="DR221" s="200"/>
      <c r="DS221" s="200"/>
      <c r="DT221" s="200"/>
      <c r="DU221" s="200"/>
      <c r="DV221" s="200"/>
      <c r="DW221" s="200"/>
      <c r="DX221" s="200"/>
      <c r="DY221" s="200"/>
      <c r="DZ221" s="200"/>
      <c r="EA221" s="200"/>
      <c r="EB221" s="200"/>
      <c r="EC221" s="200"/>
      <c r="ED221" s="200"/>
      <c r="EE221" s="200"/>
      <c r="EF221" s="200"/>
      <c r="EG221" s="200"/>
      <c r="EH221" s="200"/>
      <c r="EI221" s="200"/>
      <c r="EJ221" s="200"/>
      <c r="EK221" s="200"/>
      <c r="EL221" s="200"/>
      <c r="EM221" s="200"/>
      <c r="EN221" s="200"/>
      <c r="EO221" s="200"/>
      <c r="EP221" s="200"/>
      <c r="EQ221" s="200"/>
      <c r="ER221" s="200"/>
      <c r="ES221" s="200"/>
      <c r="ET221" s="200"/>
      <c r="EU221" s="200"/>
      <c r="EV221" s="200"/>
      <c r="EW221" s="200"/>
      <c r="EX221" s="200"/>
      <c r="EY221" s="200"/>
      <c r="EZ221" s="200"/>
      <c r="FA221" s="200"/>
      <c r="FB221" s="200"/>
      <c r="FC221" s="200"/>
      <c r="FD221" s="198"/>
      <c r="FE221" s="198"/>
      <c r="FF221" s="198"/>
      <c r="FG221" s="198"/>
      <c r="FH221" s="198"/>
      <c r="FI221" s="198"/>
      <c r="FJ221" s="198"/>
      <c r="FK221" s="198"/>
      <c r="FL221" s="198"/>
      <c r="FM221" s="198"/>
      <c r="FN221" s="198"/>
      <c r="FO221" s="198"/>
      <c r="FP221" s="198"/>
      <c r="FQ221" s="198"/>
      <c r="FR221" s="198"/>
      <c r="FS221" s="198"/>
      <c r="FT221" s="198"/>
      <c r="FU221" s="198"/>
      <c r="FV221" s="198"/>
      <c r="FW221" s="198"/>
      <c r="FX221" s="198"/>
    </row>
    <row r="222" spans="1:180" x14ac:dyDescent="0.25">
      <c r="A222" s="198"/>
      <c r="B222" s="198"/>
      <c r="C222" s="226"/>
      <c r="D222" s="224" t="str">
        <f>Durasi!B127</f>
        <v>Tangga</v>
      </c>
      <c r="E222" s="229">
        <f>Durasi!P127</f>
        <v>2</v>
      </c>
      <c r="F222" s="230" t="str">
        <f>Durasi!Q127</f>
        <v>hari</v>
      </c>
      <c r="G222" s="235">
        <f>RAB!F138</f>
        <v>4530218.0699999994</v>
      </c>
      <c r="H222" s="234">
        <f>G222/$G$400*100</f>
        <v>2.6183729844837685E-2</v>
      </c>
      <c r="I222" s="231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"/>
      <c r="AB222" s="219"/>
      <c r="AC222" s="220">
        <f>H222/$E$222*2</f>
        <v>2.6183729844837685E-2</v>
      </c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84"/>
      <c r="BH222" s="302"/>
      <c r="BI222" s="216"/>
      <c r="BJ222" s="216"/>
      <c r="BK222" s="216"/>
      <c r="BL222" s="216"/>
      <c r="BM222" s="216"/>
      <c r="BN222" s="216"/>
      <c r="BO222" s="216"/>
      <c r="BP222" s="216"/>
      <c r="BQ222" s="200"/>
      <c r="BR222" s="200"/>
      <c r="BS222" s="200"/>
      <c r="BT222" s="200"/>
      <c r="BU222" s="200"/>
      <c r="BV222" s="200"/>
      <c r="BW222" s="200"/>
      <c r="BX222" s="200"/>
      <c r="BY222" s="200"/>
      <c r="BZ222" s="200"/>
      <c r="CA222" s="200"/>
      <c r="CB222" s="200"/>
      <c r="CC222" s="200"/>
      <c r="CD222" s="200"/>
      <c r="CE222" s="200"/>
      <c r="CF222" s="200"/>
      <c r="CG222" s="200"/>
      <c r="CH222" s="200"/>
      <c r="CI222" s="200"/>
      <c r="CJ222" s="200"/>
      <c r="CL222" s="200"/>
      <c r="CM222" s="200"/>
      <c r="CN222" s="200"/>
      <c r="CO222" s="200"/>
      <c r="CP222" s="200"/>
      <c r="CQ222" s="200"/>
      <c r="CR222" s="200"/>
      <c r="CS222" s="200"/>
      <c r="CT222" s="200"/>
      <c r="CU222" s="200"/>
      <c r="CV222" s="200"/>
      <c r="CW222" s="200"/>
      <c r="CX222" s="200"/>
      <c r="CY222" s="200"/>
      <c r="CZ222" s="200"/>
      <c r="DA222" s="200"/>
      <c r="DB222" s="200"/>
      <c r="DC222" s="200"/>
      <c r="DD222" s="200"/>
      <c r="DE222" s="200"/>
      <c r="DF222" s="200"/>
      <c r="DG222" s="200"/>
      <c r="DH222" s="200"/>
      <c r="DI222" s="200"/>
      <c r="DJ222" s="200"/>
      <c r="DK222" s="200"/>
      <c r="DL222" s="200"/>
      <c r="DM222" s="200"/>
      <c r="DN222" s="200"/>
      <c r="DO222" s="200"/>
      <c r="DP222" s="200"/>
      <c r="DQ222" s="200"/>
      <c r="DR222" s="200"/>
      <c r="DS222" s="200"/>
      <c r="DT222" s="200"/>
      <c r="DU222" s="200"/>
      <c r="DV222" s="200"/>
      <c r="DW222" s="200"/>
      <c r="DX222" s="200"/>
      <c r="DY222" s="200"/>
      <c r="DZ222" s="200"/>
      <c r="EA222" s="200"/>
      <c r="EB222" s="200"/>
      <c r="EC222" s="200"/>
      <c r="ED222" s="200"/>
      <c r="EE222" s="200"/>
      <c r="EF222" s="200"/>
      <c r="EG222" s="200"/>
      <c r="EH222" s="200"/>
      <c r="EI222" s="200"/>
      <c r="EJ222" s="200"/>
      <c r="EK222" s="200"/>
      <c r="EL222" s="200"/>
      <c r="EM222" s="200"/>
      <c r="EN222" s="200"/>
      <c r="EO222" s="200"/>
      <c r="EP222" s="200"/>
      <c r="EQ222" s="200"/>
      <c r="ER222" s="200"/>
      <c r="ES222" s="200"/>
      <c r="ET222" s="200"/>
      <c r="EU222" s="200"/>
      <c r="EV222" s="200"/>
      <c r="EW222" s="200"/>
      <c r="EX222" s="200"/>
      <c r="EY222" s="200"/>
      <c r="EZ222" s="200"/>
      <c r="FA222" s="200"/>
      <c r="FB222" s="200"/>
      <c r="FC222" s="200"/>
      <c r="FD222" s="198"/>
      <c r="FE222" s="198"/>
      <c r="FF222" s="198"/>
      <c r="FG222" s="198"/>
      <c r="FH222" s="198"/>
      <c r="FI222" s="198"/>
      <c r="FJ222" s="198"/>
      <c r="FK222" s="198"/>
      <c r="FL222" s="198"/>
      <c r="FM222" s="198"/>
      <c r="FN222" s="198"/>
      <c r="FO222" s="198"/>
      <c r="FP222" s="198"/>
      <c r="FQ222" s="198"/>
      <c r="FR222" s="198"/>
      <c r="FS222" s="198"/>
      <c r="FT222" s="198"/>
      <c r="FU222" s="198"/>
      <c r="FV222" s="198"/>
      <c r="FW222" s="198"/>
      <c r="FX222" s="198"/>
    </row>
    <row r="223" spans="1:180" x14ac:dyDescent="0.25">
      <c r="A223" s="198"/>
      <c r="B223" s="198"/>
      <c r="C223" s="226"/>
      <c r="D223" s="224" t="str">
        <f>Durasi!B128</f>
        <v>LANTAI 5</v>
      </c>
      <c r="E223" s="229"/>
      <c r="F223" s="230"/>
      <c r="G223" s="235"/>
      <c r="H223" s="234"/>
      <c r="I223" s="231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219"/>
      <c r="AV223" s="219"/>
      <c r="AW223" s="219"/>
      <c r="AX223" s="219"/>
      <c r="AY223" s="219"/>
      <c r="AZ223" s="219"/>
      <c r="BA223" s="219"/>
      <c r="BB223" s="219"/>
      <c r="BC223" s="219"/>
      <c r="BD223" s="219"/>
      <c r="BE223" s="219"/>
      <c r="BF223" s="219"/>
      <c r="BG223" s="284"/>
      <c r="BH223" s="302"/>
      <c r="BI223" s="216"/>
      <c r="BJ223" s="216"/>
      <c r="BK223" s="216"/>
      <c r="BL223" s="216"/>
      <c r="BM223" s="216"/>
      <c r="BN223" s="216"/>
      <c r="BO223" s="216"/>
      <c r="BP223" s="216"/>
      <c r="BQ223" s="200"/>
      <c r="BR223" s="200"/>
      <c r="BS223" s="200"/>
      <c r="BT223" s="200"/>
      <c r="BU223" s="200"/>
      <c r="BV223" s="200"/>
      <c r="BW223" s="200"/>
      <c r="BX223" s="200"/>
      <c r="BY223" s="200"/>
      <c r="BZ223" s="200"/>
      <c r="CA223" s="200"/>
      <c r="CB223" s="200"/>
      <c r="CC223" s="200"/>
      <c r="CD223" s="200"/>
      <c r="CE223" s="200"/>
      <c r="CF223" s="200"/>
      <c r="CG223" s="200"/>
      <c r="CH223" s="200"/>
      <c r="CI223" s="200"/>
      <c r="CJ223" s="200"/>
      <c r="CL223" s="200"/>
      <c r="CM223" s="200"/>
      <c r="CN223" s="200"/>
      <c r="CO223" s="200"/>
      <c r="CP223" s="200"/>
      <c r="CQ223" s="200"/>
      <c r="CR223" s="200"/>
      <c r="CS223" s="200"/>
      <c r="CT223" s="200"/>
      <c r="CU223" s="200"/>
      <c r="CV223" s="200"/>
      <c r="CW223" s="200"/>
      <c r="CX223" s="200"/>
      <c r="CY223" s="200"/>
      <c r="CZ223" s="200"/>
      <c r="DA223" s="200"/>
      <c r="DB223" s="200"/>
      <c r="DC223" s="200"/>
      <c r="DD223" s="200"/>
      <c r="DE223" s="200"/>
      <c r="DF223" s="200"/>
      <c r="DG223" s="200"/>
      <c r="DH223" s="200"/>
      <c r="DI223" s="200"/>
      <c r="DJ223" s="200"/>
      <c r="DK223" s="200"/>
      <c r="DL223" s="200"/>
      <c r="DM223" s="200"/>
      <c r="DN223" s="200"/>
      <c r="DO223" s="200"/>
      <c r="DP223" s="200"/>
      <c r="DQ223" s="200"/>
      <c r="DR223" s="200"/>
      <c r="DS223" s="200"/>
      <c r="DT223" s="200"/>
      <c r="DU223" s="200"/>
      <c r="DV223" s="200"/>
      <c r="DW223" s="200"/>
      <c r="DX223" s="200"/>
      <c r="DY223" s="200"/>
      <c r="DZ223" s="200"/>
      <c r="EA223" s="200"/>
      <c r="EB223" s="200"/>
      <c r="EC223" s="200"/>
      <c r="ED223" s="200"/>
      <c r="EE223" s="200"/>
      <c r="EF223" s="200"/>
      <c r="EG223" s="200"/>
      <c r="EH223" s="200"/>
      <c r="EI223" s="200"/>
      <c r="EJ223" s="200"/>
      <c r="EK223" s="200"/>
      <c r="EL223" s="200"/>
      <c r="EM223" s="200"/>
      <c r="EN223" s="200"/>
      <c r="EO223" s="200"/>
      <c r="EP223" s="200"/>
      <c r="EQ223" s="200"/>
      <c r="ER223" s="200"/>
      <c r="ES223" s="200"/>
      <c r="ET223" s="200"/>
      <c r="EU223" s="200"/>
      <c r="EV223" s="200"/>
      <c r="EW223" s="200"/>
      <c r="EX223" s="200"/>
      <c r="EY223" s="200"/>
      <c r="EZ223" s="200"/>
      <c r="FA223" s="200"/>
      <c r="FB223" s="200"/>
      <c r="FC223" s="200"/>
      <c r="FD223" s="198"/>
      <c r="FE223" s="198"/>
      <c r="FF223" s="198"/>
      <c r="FG223" s="198"/>
      <c r="FH223" s="198"/>
      <c r="FI223" s="198"/>
      <c r="FJ223" s="198"/>
      <c r="FK223" s="198"/>
      <c r="FL223" s="198"/>
      <c r="FM223" s="198"/>
      <c r="FN223" s="198"/>
      <c r="FO223" s="198"/>
      <c r="FP223" s="198"/>
      <c r="FQ223" s="198"/>
      <c r="FR223" s="198"/>
      <c r="FS223" s="198"/>
      <c r="FT223" s="198"/>
      <c r="FU223" s="198"/>
      <c r="FV223" s="198"/>
      <c r="FW223" s="198"/>
      <c r="FX223" s="198"/>
    </row>
    <row r="224" spans="1:180" x14ac:dyDescent="0.25">
      <c r="A224" s="198"/>
      <c r="B224" s="198"/>
      <c r="C224" s="226"/>
      <c r="D224" s="224" t="str">
        <f>Durasi!B129</f>
        <v>Kolom</v>
      </c>
      <c r="E224" s="229">
        <f>Durasi!P129</f>
        <v>1</v>
      </c>
      <c r="F224" s="230" t="str">
        <f>Durasi!Q129</f>
        <v>hari</v>
      </c>
      <c r="G224" s="235">
        <f>RAB!F140</f>
        <v>59751032.319999993</v>
      </c>
      <c r="H224" s="234">
        <f>G224/$G$400*100</f>
        <v>0.34534869272132968</v>
      </c>
      <c r="I224" s="231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"/>
      <c r="AF224" s="220">
        <f>H224/$E$224*1</f>
        <v>0.34534869272132968</v>
      </c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219"/>
      <c r="AV224" s="219"/>
      <c r="AW224" s="219"/>
      <c r="AX224" s="219"/>
      <c r="AY224" s="219"/>
      <c r="AZ224" s="219"/>
      <c r="BA224" s="219"/>
      <c r="BB224" s="219"/>
      <c r="BC224" s="219"/>
      <c r="BD224" s="219"/>
      <c r="BE224" s="219"/>
      <c r="BF224" s="219"/>
      <c r="BG224" s="284"/>
      <c r="BH224" s="302"/>
      <c r="BI224" s="216"/>
      <c r="BJ224" s="216"/>
      <c r="BK224" s="216"/>
      <c r="BL224" s="216"/>
      <c r="BM224" s="216"/>
      <c r="BN224" s="216"/>
      <c r="BO224" s="216"/>
      <c r="BP224" s="216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L224" s="200"/>
      <c r="CM224" s="200"/>
      <c r="CN224" s="200"/>
      <c r="CO224" s="200"/>
      <c r="CP224" s="200"/>
      <c r="CQ224" s="200"/>
      <c r="CR224" s="200"/>
      <c r="CS224" s="200"/>
      <c r="CT224" s="200"/>
      <c r="CU224" s="200"/>
      <c r="CV224" s="200"/>
      <c r="CW224" s="200"/>
      <c r="CX224" s="200"/>
      <c r="CY224" s="200"/>
      <c r="CZ224" s="200"/>
      <c r="DA224" s="200"/>
      <c r="DB224" s="200"/>
      <c r="DC224" s="200"/>
      <c r="DD224" s="200"/>
      <c r="DE224" s="200"/>
      <c r="DF224" s="200"/>
      <c r="DG224" s="200"/>
      <c r="DH224" s="200"/>
      <c r="DI224" s="200"/>
      <c r="DJ224" s="200"/>
      <c r="DK224" s="200"/>
      <c r="DL224" s="200"/>
      <c r="DM224" s="200"/>
      <c r="DN224" s="200"/>
      <c r="DO224" s="200"/>
      <c r="DP224" s="200"/>
      <c r="DQ224" s="200"/>
      <c r="DR224" s="200"/>
      <c r="DS224" s="200"/>
      <c r="DT224" s="200"/>
      <c r="DU224" s="200"/>
      <c r="DV224" s="200"/>
      <c r="DW224" s="200"/>
      <c r="DX224" s="200"/>
      <c r="DY224" s="200"/>
      <c r="DZ224" s="200"/>
      <c r="EA224" s="200"/>
      <c r="EB224" s="200"/>
      <c r="EC224" s="200"/>
      <c r="ED224" s="200"/>
      <c r="EE224" s="200"/>
      <c r="EF224" s="200"/>
      <c r="EG224" s="200"/>
      <c r="EH224" s="200"/>
      <c r="EI224" s="200"/>
      <c r="EJ224" s="200"/>
      <c r="EK224" s="200"/>
      <c r="EL224" s="200"/>
      <c r="EM224" s="200"/>
      <c r="EN224" s="200"/>
      <c r="EO224" s="200"/>
      <c r="EP224" s="200"/>
      <c r="EQ224" s="200"/>
      <c r="ER224" s="200"/>
      <c r="ES224" s="200"/>
      <c r="ET224" s="200"/>
      <c r="EU224" s="200"/>
      <c r="EV224" s="200"/>
      <c r="EW224" s="200"/>
      <c r="EX224" s="200"/>
      <c r="EY224" s="200"/>
      <c r="EZ224" s="200"/>
      <c r="FA224" s="200"/>
      <c r="FB224" s="200"/>
      <c r="FC224" s="200"/>
      <c r="FD224" s="198"/>
      <c r="FE224" s="198"/>
      <c r="FF224" s="198"/>
      <c r="FG224" s="198"/>
      <c r="FH224" s="198"/>
      <c r="FI224" s="198"/>
      <c r="FJ224" s="198"/>
      <c r="FK224" s="198"/>
      <c r="FL224" s="198"/>
      <c r="FM224" s="198"/>
      <c r="FN224" s="198"/>
      <c r="FO224" s="198"/>
      <c r="FP224" s="198"/>
      <c r="FQ224" s="198"/>
      <c r="FR224" s="198"/>
      <c r="FS224" s="198"/>
      <c r="FT224" s="198"/>
      <c r="FU224" s="198"/>
      <c r="FV224" s="198"/>
      <c r="FW224" s="198"/>
      <c r="FX224" s="198"/>
    </row>
    <row r="225" spans="1:180" x14ac:dyDescent="0.25">
      <c r="A225" s="198"/>
      <c r="B225" s="198"/>
      <c r="C225" s="226"/>
      <c r="D225" s="224" t="str">
        <f>Durasi!B130</f>
        <v>Balok</v>
      </c>
      <c r="E225" s="229">
        <f>Durasi!P130</f>
        <v>2</v>
      </c>
      <c r="F225" s="230" t="str">
        <f>Durasi!Q130</f>
        <v>hari</v>
      </c>
      <c r="G225" s="235">
        <f>RAB!F141</f>
        <v>148213836.95962498</v>
      </c>
      <c r="H225" s="234">
        <f>G225/$G$400*100</f>
        <v>0.85664553146282429</v>
      </c>
      <c r="I225" s="231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"/>
      <c r="AF225" s="220">
        <f>H225/$E$225*1</f>
        <v>0.42832276573141215</v>
      </c>
      <c r="AG225" s="220">
        <f>H225/$E$225*1</f>
        <v>0.42832276573141215</v>
      </c>
      <c r="AH225" s="219"/>
      <c r="AI225" s="219"/>
      <c r="AJ225" s="219"/>
      <c r="AK225" s="219"/>
      <c r="AL225" s="219"/>
      <c r="AM225" s="219"/>
      <c r="AN225" s="219"/>
      <c r="AO225" s="219"/>
      <c r="AP225" s="219"/>
      <c r="AQ225" s="219"/>
      <c r="AR225" s="219"/>
      <c r="AS225" s="219"/>
      <c r="AT225" s="219"/>
      <c r="AU225" s="219"/>
      <c r="AV225" s="219"/>
      <c r="AW225" s="219"/>
      <c r="AX225" s="219"/>
      <c r="AY225" s="219"/>
      <c r="AZ225" s="219"/>
      <c r="BA225" s="219"/>
      <c r="BB225" s="219"/>
      <c r="BC225" s="219"/>
      <c r="BD225" s="219"/>
      <c r="BE225" s="219"/>
      <c r="BF225" s="219"/>
      <c r="BG225" s="284"/>
      <c r="BH225" s="302"/>
      <c r="BI225" s="216"/>
      <c r="BJ225" s="216"/>
      <c r="BK225" s="216"/>
      <c r="BL225" s="216"/>
      <c r="BM225" s="216"/>
      <c r="BN225" s="216"/>
      <c r="BO225" s="216"/>
      <c r="BP225" s="216"/>
      <c r="BQ225" s="200"/>
      <c r="BR225" s="200"/>
      <c r="BS225" s="200"/>
      <c r="BT225" s="200"/>
      <c r="BU225" s="200"/>
      <c r="BV225" s="200"/>
      <c r="BW225" s="200"/>
      <c r="BX225" s="200"/>
      <c r="BY225" s="200"/>
      <c r="BZ225" s="200"/>
      <c r="CA225" s="200"/>
      <c r="CB225" s="200"/>
      <c r="CC225" s="200"/>
      <c r="CD225" s="200"/>
      <c r="CE225" s="200"/>
      <c r="CF225" s="200"/>
      <c r="CG225" s="200"/>
      <c r="CH225" s="200"/>
      <c r="CI225" s="200"/>
      <c r="CJ225" s="200"/>
      <c r="CL225" s="200"/>
      <c r="CM225" s="200"/>
      <c r="CN225" s="200"/>
      <c r="CO225" s="200"/>
      <c r="CP225" s="200"/>
      <c r="CQ225" s="200"/>
      <c r="CR225" s="200"/>
      <c r="CS225" s="200"/>
      <c r="CT225" s="200"/>
      <c r="CU225" s="200"/>
      <c r="CV225" s="200"/>
      <c r="CW225" s="200"/>
      <c r="CX225" s="200"/>
      <c r="CY225" s="200"/>
      <c r="CZ225" s="200"/>
      <c r="DA225" s="200"/>
      <c r="DB225" s="200"/>
      <c r="DC225" s="200"/>
      <c r="DD225" s="200"/>
      <c r="DE225" s="200"/>
      <c r="DF225" s="200"/>
      <c r="DG225" s="200"/>
      <c r="DH225" s="200"/>
      <c r="DI225" s="200"/>
      <c r="DJ225" s="200"/>
      <c r="DK225" s="200"/>
      <c r="DL225" s="200"/>
      <c r="DM225" s="200"/>
      <c r="DN225" s="200"/>
      <c r="DO225" s="200"/>
      <c r="DP225" s="200"/>
      <c r="DQ225" s="200"/>
      <c r="DR225" s="200"/>
      <c r="DS225" s="200"/>
      <c r="DT225" s="200"/>
      <c r="DU225" s="200"/>
      <c r="DV225" s="200"/>
      <c r="DW225" s="200"/>
      <c r="DX225" s="200"/>
      <c r="DY225" s="200"/>
      <c r="DZ225" s="200"/>
      <c r="EA225" s="200"/>
      <c r="EB225" s="200"/>
      <c r="EC225" s="200"/>
      <c r="ED225" s="200"/>
      <c r="EE225" s="200"/>
      <c r="EF225" s="200"/>
      <c r="EG225" s="200"/>
      <c r="EH225" s="200"/>
      <c r="EI225" s="200"/>
      <c r="EJ225" s="200"/>
      <c r="EK225" s="200"/>
      <c r="EL225" s="200"/>
      <c r="EM225" s="200"/>
      <c r="EN225" s="200"/>
      <c r="EO225" s="200"/>
      <c r="EP225" s="200"/>
      <c r="EQ225" s="200"/>
      <c r="ER225" s="200"/>
      <c r="ES225" s="200"/>
      <c r="ET225" s="200"/>
      <c r="EU225" s="200"/>
      <c r="EV225" s="200"/>
      <c r="EW225" s="200"/>
      <c r="EX225" s="200"/>
      <c r="EY225" s="200"/>
      <c r="EZ225" s="200"/>
      <c r="FA225" s="200"/>
      <c r="FB225" s="200"/>
      <c r="FC225" s="200"/>
      <c r="FD225" s="198"/>
      <c r="FE225" s="198"/>
      <c r="FF225" s="198"/>
      <c r="FG225" s="198"/>
      <c r="FH225" s="198"/>
      <c r="FI225" s="198"/>
      <c r="FJ225" s="198"/>
      <c r="FK225" s="198"/>
      <c r="FL225" s="198"/>
      <c r="FM225" s="198"/>
      <c r="FN225" s="198"/>
      <c r="FO225" s="198"/>
      <c r="FP225" s="198"/>
      <c r="FQ225" s="198"/>
      <c r="FR225" s="198"/>
      <c r="FS225" s="198"/>
      <c r="FT225" s="198"/>
      <c r="FU225" s="198"/>
      <c r="FV225" s="198"/>
      <c r="FW225" s="198"/>
      <c r="FX225" s="198"/>
    </row>
    <row r="226" spans="1:180" x14ac:dyDescent="0.25">
      <c r="A226" s="198"/>
      <c r="B226" s="198"/>
      <c r="C226" s="226"/>
      <c r="D226" s="224" t="str">
        <f>Durasi!B131</f>
        <v>Pelat lantai</v>
      </c>
      <c r="E226" s="229">
        <f>Durasi!P131</f>
        <v>2</v>
      </c>
      <c r="F226" s="230" t="str">
        <f>Durasi!Q131</f>
        <v>hari</v>
      </c>
      <c r="G226" s="235">
        <f>RAB!F142</f>
        <v>6652560.7529999996</v>
      </c>
      <c r="H226" s="234">
        <f>G226/$G$400*100</f>
        <v>3.845043457983513E-2</v>
      </c>
      <c r="I226" s="231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"/>
      <c r="AF226" s="2"/>
      <c r="AG226" s="220">
        <f>H226/$E$226*2</f>
        <v>3.845043457983513E-2</v>
      </c>
      <c r="AH226" s="219"/>
      <c r="AI226" s="219"/>
      <c r="AJ226" s="219"/>
      <c r="AK226" s="219"/>
      <c r="AL226" s="219"/>
      <c r="AM226" s="219"/>
      <c r="AN226" s="219"/>
      <c r="AO226" s="219"/>
      <c r="AP226" s="219"/>
      <c r="AQ226" s="219"/>
      <c r="AR226" s="219"/>
      <c r="AS226" s="219"/>
      <c r="AT226" s="219"/>
      <c r="AU226" s="219"/>
      <c r="AV226" s="219"/>
      <c r="AW226" s="219"/>
      <c r="AX226" s="219"/>
      <c r="AY226" s="219"/>
      <c r="AZ226" s="219"/>
      <c r="BA226" s="219"/>
      <c r="BB226" s="219"/>
      <c r="BC226" s="219"/>
      <c r="BD226" s="219"/>
      <c r="BE226" s="219"/>
      <c r="BF226" s="219"/>
      <c r="BG226" s="284"/>
      <c r="BH226" s="302"/>
      <c r="BI226" s="216"/>
      <c r="BJ226" s="216"/>
      <c r="BK226" s="216"/>
      <c r="BL226" s="216"/>
      <c r="BM226" s="216"/>
      <c r="BN226" s="216"/>
      <c r="BO226" s="216"/>
      <c r="BP226" s="216"/>
      <c r="BQ226" s="200"/>
      <c r="BR226" s="200"/>
      <c r="BS226" s="200"/>
      <c r="BT226" s="200"/>
      <c r="BU226" s="200"/>
      <c r="BV226" s="200"/>
      <c r="BW226" s="200"/>
      <c r="BX226" s="200"/>
      <c r="BY226" s="200"/>
      <c r="BZ226" s="200"/>
      <c r="CA226" s="200"/>
      <c r="CB226" s="200"/>
      <c r="CC226" s="200"/>
      <c r="CD226" s="200"/>
      <c r="CE226" s="200"/>
      <c r="CF226" s="200"/>
      <c r="CG226" s="200"/>
      <c r="CH226" s="200"/>
      <c r="CI226" s="200"/>
      <c r="CJ226" s="200"/>
      <c r="CL226" s="200"/>
      <c r="CM226" s="200"/>
      <c r="CN226" s="200"/>
      <c r="CO226" s="200"/>
      <c r="CP226" s="200"/>
      <c r="CQ226" s="200"/>
      <c r="CR226" s="200"/>
      <c r="CS226" s="200"/>
      <c r="CT226" s="200"/>
      <c r="CU226" s="200"/>
      <c r="CV226" s="200"/>
      <c r="CW226" s="200"/>
      <c r="CX226" s="200"/>
      <c r="CY226" s="200"/>
      <c r="CZ226" s="200"/>
      <c r="DA226" s="200"/>
      <c r="DB226" s="200"/>
      <c r="DC226" s="200"/>
      <c r="DD226" s="200"/>
      <c r="DE226" s="200"/>
      <c r="DF226" s="200"/>
      <c r="DG226" s="200"/>
      <c r="DH226" s="200"/>
      <c r="DI226" s="200"/>
      <c r="DJ226" s="200"/>
      <c r="DK226" s="200"/>
      <c r="DL226" s="200"/>
      <c r="DM226" s="200"/>
      <c r="DN226" s="200"/>
      <c r="DO226" s="200"/>
      <c r="DP226" s="200"/>
      <c r="DQ226" s="200"/>
      <c r="DR226" s="200"/>
      <c r="DS226" s="200"/>
      <c r="DT226" s="200"/>
      <c r="DU226" s="200"/>
      <c r="DV226" s="200"/>
      <c r="DW226" s="200"/>
      <c r="DX226" s="200"/>
      <c r="DY226" s="200"/>
      <c r="DZ226" s="200"/>
      <c r="EA226" s="200"/>
      <c r="EB226" s="200"/>
      <c r="EC226" s="200"/>
      <c r="ED226" s="200"/>
      <c r="EE226" s="200"/>
      <c r="EF226" s="200"/>
      <c r="EG226" s="200"/>
      <c r="EH226" s="200"/>
      <c r="EI226" s="200"/>
      <c r="EJ226" s="200"/>
      <c r="EK226" s="200"/>
      <c r="EL226" s="200"/>
      <c r="EM226" s="200"/>
      <c r="EN226" s="200"/>
      <c r="EO226" s="200"/>
      <c r="EP226" s="200"/>
      <c r="EQ226" s="200"/>
      <c r="ER226" s="200"/>
      <c r="ES226" s="200"/>
      <c r="ET226" s="200"/>
      <c r="EU226" s="200"/>
      <c r="EV226" s="200"/>
      <c r="EW226" s="200"/>
      <c r="EX226" s="200"/>
      <c r="EY226" s="200"/>
      <c r="EZ226" s="200"/>
      <c r="FA226" s="200"/>
      <c r="FB226" s="200"/>
      <c r="FC226" s="200"/>
      <c r="FD226" s="198"/>
      <c r="FE226" s="198"/>
      <c r="FF226" s="198"/>
      <c r="FG226" s="198"/>
      <c r="FH226" s="198"/>
      <c r="FI226" s="198"/>
      <c r="FJ226" s="198"/>
      <c r="FK226" s="198"/>
      <c r="FL226" s="198"/>
      <c r="FM226" s="198"/>
      <c r="FN226" s="198"/>
      <c r="FO226" s="198"/>
      <c r="FP226" s="198"/>
      <c r="FQ226" s="198"/>
      <c r="FR226" s="198"/>
      <c r="FS226" s="198"/>
      <c r="FT226" s="198"/>
      <c r="FU226" s="198"/>
      <c r="FV226" s="198"/>
      <c r="FW226" s="198"/>
      <c r="FX226" s="198"/>
    </row>
    <row r="227" spans="1:180" x14ac:dyDescent="0.25">
      <c r="A227" s="198"/>
      <c r="B227" s="198"/>
      <c r="C227" s="226"/>
      <c r="D227" s="224" t="str">
        <f>Durasi!B132</f>
        <v>Tangga</v>
      </c>
      <c r="E227" s="229">
        <f>Durasi!P132</f>
        <v>2</v>
      </c>
      <c r="F227" s="230" t="str">
        <f>Durasi!Q132</f>
        <v>hari</v>
      </c>
      <c r="G227" s="235">
        <f>RAB!F143</f>
        <v>4530218.0699999994</v>
      </c>
      <c r="H227" s="234">
        <f>G227/$G$400*100</f>
        <v>2.6183729844837685E-2</v>
      </c>
      <c r="I227" s="231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"/>
      <c r="AF227" s="2"/>
      <c r="AG227" s="220">
        <f>H227/$E$227*2</f>
        <v>2.6183729844837685E-2</v>
      </c>
      <c r="AH227" s="219"/>
      <c r="AI227" s="219"/>
      <c r="AJ227" s="219"/>
      <c r="AK227" s="219"/>
      <c r="AL227" s="219"/>
      <c r="AM227" s="219"/>
      <c r="AN227" s="219"/>
      <c r="AO227" s="219"/>
      <c r="AP227" s="219"/>
      <c r="AQ227" s="219"/>
      <c r="AR227" s="219"/>
      <c r="AS227" s="219"/>
      <c r="AT227" s="219"/>
      <c r="AU227" s="219"/>
      <c r="AV227" s="219"/>
      <c r="AW227" s="219"/>
      <c r="AX227" s="219"/>
      <c r="AY227" s="219"/>
      <c r="AZ227" s="219"/>
      <c r="BA227" s="219"/>
      <c r="BB227" s="219"/>
      <c r="BC227" s="219"/>
      <c r="BD227" s="219"/>
      <c r="BE227" s="219"/>
      <c r="BF227" s="219"/>
      <c r="BG227" s="284"/>
      <c r="BH227" s="302"/>
      <c r="BI227" s="216"/>
      <c r="BJ227" s="216"/>
      <c r="BK227" s="216"/>
      <c r="BL227" s="216"/>
      <c r="BM227" s="216"/>
      <c r="BN227" s="216"/>
      <c r="BO227" s="216"/>
      <c r="BP227" s="216"/>
      <c r="BQ227" s="200"/>
      <c r="BR227" s="200"/>
      <c r="BS227" s="200"/>
      <c r="BT227" s="200"/>
      <c r="BU227" s="200"/>
      <c r="BV227" s="200"/>
      <c r="BW227" s="200"/>
      <c r="BX227" s="200"/>
      <c r="BY227" s="200"/>
      <c r="BZ227" s="200"/>
      <c r="CA227" s="200"/>
      <c r="CB227" s="200"/>
      <c r="CC227" s="200"/>
      <c r="CD227" s="200"/>
      <c r="CE227" s="200"/>
      <c r="CF227" s="200"/>
      <c r="CG227" s="200"/>
      <c r="CH227" s="200"/>
      <c r="CI227" s="200"/>
      <c r="CJ227" s="200"/>
      <c r="CL227" s="200"/>
      <c r="CM227" s="200"/>
      <c r="CN227" s="200"/>
      <c r="CO227" s="200"/>
      <c r="CP227" s="200"/>
      <c r="CQ227" s="200"/>
      <c r="CR227" s="200"/>
      <c r="CS227" s="200"/>
      <c r="CT227" s="200"/>
      <c r="CU227" s="200"/>
      <c r="CV227" s="200"/>
      <c r="CW227" s="200"/>
      <c r="CX227" s="200"/>
      <c r="CY227" s="200"/>
      <c r="CZ227" s="200"/>
      <c r="DA227" s="200"/>
      <c r="DB227" s="200"/>
      <c r="DC227" s="200"/>
      <c r="DD227" s="200"/>
      <c r="DE227" s="200"/>
      <c r="DF227" s="200"/>
      <c r="DG227" s="200"/>
      <c r="DH227" s="200"/>
      <c r="DI227" s="200"/>
      <c r="DJ227" s="200"/>
      <c r="DK227" s="200"/>
      <c r="DL227" s="200"/>
      <c r="DM227" s="200"/>
      <c r="DN227" s="200"/>
      <c r="DO227" s="200"/>
      <c r="DP227" s="200"/>
      <c r="DQ227" s="200"/>
      <c r="DR227" s="200"/>
      <c r="DS227" s="200"/>
      <c r="DT227" s="200"/>
      <c r="DU227" s="200"/>
      <c r="DV227" s="200"/>
      <c r="DW227" s="200"/>
      <c r="DX227" s="200"/>
      <c r="DY227" s="200"/>
      <c r="DZ227" s="200"/>
      <c r="EA227" s="200"/>
      <c r="EB227" s="200"/>
      <c r="EC227" s="200"/>
      <c r="ED227" s="200"/>
      <c r="EE227" s="200"/>
      <c r="EF227" s="200"/>
      <c r="EG227" s="200"/>
      <c r="EH227" s="200"/>
      <c r="EI227" s="200"/>
      <c r="EJ227" s="200"/>
      <c r="EK227" s="200"/>
      <c r="EL227" s="200"/>
      <c r="EM227" s="200"/>
      <c r="EN227" s="200"/>
      <c r="EO227" s="200"/>
      <c r="EP227" s="200"/>
      <c r="EQ227" s="200"/>
      <c r="ER227" s="200"/>
      <c r="ES227" s="200"/>
      <c r="ET227" s="200"/>
      <c r="EU227" s="200"/>
      <c r="EV227" s="200"/>
      <c r="EW227" s="200"/>
      <c r="EX227" s="200"/>
      <c r="EY227" s="200"/>
      <c r="EZ227" s="200"/>
      <c r="FA227" s="200"/>
      <c r="FB227" s="200"/>
      <c r="FC227" s="200"/>
      <c r="FD227" s="198"/>
      <c r="FE227" s="198"/>
      <c r="FF227" s="198"/>
      <c r="FG227" s="198"/>
      <c r="FH227" s="198"/>
      <c r="FI227" s="198"/>
      <c r="FJ227" s="198"/>
      <c r="FK227" s="198"/>
      <c r="FL227" s="198"/>
      <c r="FM227" s="198"/>
      <c r="FN227" s="198"/>
      <c r="FO227" s="198"/>
      <c r="FP227" s="198"/>
      <c r="FQ227" s="198"/>
      <c r="FR227" s="198"/>
      <c r="FS227" s="198"/>
      <c r="FT227" s="198"/>
      <c r="FU227" s="198"/>
      <c r="FV227" s="198"/>
      <c r="FW227" s="198"/>
      <c r="FX227" s="198"/>
    </row>
    <row r="228" spans="1:180" x14ac:dyDescent="0.25">
      <c r="A228" s="198"/>
      <c r="B228" s="198"/>
      <c r="C228" s="226"/>
      <c r="D228" s="224" t="str">
        <f>Durasi!B133</f>
        <v>LANTAI 6</v>
      </c>
      <c r="E228" s="229"/>
      <c r="F228" s="230"/>
      <c r="G228" s="235"/>
      <c r="H228" s="234"/>
      <c r="I228" s="231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219"/>
      <c r="AK228" s="219"/>
      <c r="AL228" s="219"/>
      <c r="AM228" s="219"/>
      <c r="AN228" s="219"/>
      <c r="AO228" s="219"/>
      <c r="AP228" s="219"/>
      <c r="AQ228" s="219"/>
      <c r="AR228" s="219"/>
      <c r="AS228" s="219"/>
      <c r="AT228" s="219"/>
      <c r="AU228" s="219"/>
      <c r="AV228" s="219"/>
      <c r="AW228" s="219"/>
      <c r="AX228" s="219"/>
      <c r="AY228" s="219"/>
      <c r="AZ228" s="219"/>
      <c r="BA228" s="219"/>
      <c r="BB228" s="219"/>
      <c r="BC228" s="219"/>
      <c r="BD228" s="219"/>
      <c r="BE228" s="219"/>
      <c r="BF228" s="219"/>
      <c r="BG228" s="284"/>
      <c r="BH228" s="302"/>
      <c r="BI228" s="216"/>
      <c r="BJ228" s="216"/>
      <c r="BK228" s="216"/>
      <c r="BL228" s="216"/>
      <c r="BM228" s="216"/>
      <c r="BN228" s="216"/>
      <c r="BO228" s="216"/>
      <c r="BP228" s="216"/>
      <c r="BQ228" s="200"/>
      <c r="BR228" s="200"/>
      <c r="BS228" s="200"/>
      <c r="BT228" s="200"/>
      <c r="BU228" s="200"/>
      <c r="BV228" s="200"/>
      <c r="BW228" s="200"/>
      <c r="BX228" s="200"/>
      <c r="BY228" s="200"/>
      <c r="BZ228" s="200"/>
      <c r="CA228" s="200"/>
      <c r="CB228" s="200"/>
      <c r="CC228" s="200"/>
      <c r="CD228" s="200"/>
      <c r="CE228" s="200"/>
      <c r="CF228" s="200"/>
      <c r="CG228" s="200"/>
      <c r="CH228" s="200"/>
      <c r="CI228" s="200"/>
      <c r="CJ228" s="200"/>
      <c r="CL228" s="200"/>
      <c r="CM228" s="200"/>
      <c r="CN228" s="200"/>
      <c r="CO228" s="200"/>
      <c r="CP228" s="200"/>
      <c r="CQ228" s="200"/>
      <c r="CR228" s="200"/>
      <c r="CS228" s="200"/>
      <c r="CT228" s="200"/>
      <c r="CU228" s="200"/>
      <c r="CV228" s="200"/>
      <c r="CW228" s="200"/>
      <c r="CX228" s="200"/>
      <c r="CY228" s="200"/>
      <c r="CZ228" s="200"/>
      <c r="DA228" s="200"/>
      <c r="DB228" s="200"/>
      <c r="DC228" s="200"/>
      <c r="DD228" s="200"/>
      <c r="DE228" s="200"/>
      <c r="DF228" s="200"/>
      <c r="DG228" s="200"/>
      <c r="DH228" s="200"/>
      <c r="DI228" s="200"/>
      <c r="DJ228" s="200"/>
      <c r="DK228" s="200"/>
      <c r="DL228" s="200"/>
      <c r="DM228" s="200"/>
      <c r="DN228" s="200"/>
      <c r="DO228" s="200"/>
      <c r="DP228" s="200"/>
      <c r="DQ228" s="200"/>
      <c r="DR228" s="200"/>
      <c r="DS228" s="200"/>
      <c r="DT228" s="200"/>
      <c r="DU228" s="200"/>
      <c r="DV228" s="200"/>
      <c r="DW228" s="200"/>
      <c r="DX228" s="200"/>
      <c r="DY228" s="200"/>
      <c r="DZ228" s="200"/>
      <c r="EA228" s="200"/>
      <c r="EB228" s="200"/>
      <c r="EC228" s="200"/>
      <c r="ED228" s="200"/>
      <c r="EE228" s="200"/>
      <c r="EF228" s="200"/>
      <c r="EG228" s="200"/>
      <c r="EH228" s="200"/>
      <c r="EI228" s="200"/>
      <c r="EJ228" s="200"/>
      <c r="EK228" s="200"/>
      <c r="EL228" s="200"/>
      <c r="EM228" s="200"/>
      <c r="EN228" s="200"/>
      <c r="EO228" s="200"/>
      <c r="EP228" s="200"/>
      <c r="EQ228" s="200"/>
      <c r="ER228" s="200"/>
      <c r="ES228" s="200"/>
      <c r="ET228" s="200"/>
      <c r="EU228" s="200"/>
      <c r="EV228" s="200"/>
      <c r="EW228" s="200"/>
      <c r="EX228" s="200"/>
      <c r="EY228" s="200"/>
      <c r="EZ228" s="200"/>
      <c r="FA228" s="200"/>
      <c r="FB228" s="200"/>
      <c r="FC228" s="200"/>
      <c r="FD228" s="198"/>
      <c r="FE228" s="198"/>
      <c r="FF228" s="198"/>
      <c r="FG228" s="198"/>
      <c r="FH228" s="198"/>
      <c r="FI228" s="198"/>
      <c r="FJ228" s="198"/>
      <c r="FK228" s="198"/>
      <c r="FL228" s="198"/>
      <c r="FM228" s="198"/>
      <c r="FN228" s="198"/>
      <c r="FO228" s="198"/>
      <c r="FP228" s="198"/>
      <c r="FQ228" s="198"/>
      <c r="FR228" s="198"/>
      <c r="FS228" s="198"/>
      <c r="FT228" s="198"/>
      <c r="FU228" s="198"/>
      <c r="FV228" s="198"/>
      <c r="FW228" s="198"/>
      <c r="FX228" s="198"/>
    </row>
    <row r="229" spans="1:180" x14ac:dyDescent="0.25">
      <c r="A229" s="198"/>
      <c r="B229" s="198"/>
      <c r="C229" s="226"/>
      <c r="D229" s="224" t="str">
        <f>Durasi!B134</f>
        <v>Kolom</v>
      </c>
      <c r="E229" s="229">
        <f>Durasi!P134</f>
        <v>1</v>
      </c>
      <c r="F229" s="230" t="str">
        <f>Durasi!Q134</f>
        <v>hari</v>
      </c>
      <c r="G229" s="235">
        <f>RAB!F145</f>
        <v>59751032.319999993</v>
      </c>
      <c r="H229" s="234">
        <f>G229/$G$400*100</f>
        <v>0.34534869272132968</v>
      </c>
      <c r="I229" s="231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"/>
      <c r="AI229" s="2"/>
      <c r="AJ229" s="220">
        <f>H229/$E$229*1</f>
        <v>0.34534869272132968</v>
      </c>
      <c r="AK229" s="219"/>
      <c r="AL229" s="219"/>
      <c r="AM229" s="219"/>
      <c r="AN229" s="219"/>
      <c r="AO229" s="219"/>
      <c r="AP229" s="219"/>
      <c r="AQ229" s="219"/>
      <c r="AR229" s="219"/>
      <c r="AS229" s="219"/>
      <c r="AT229" s="219"/>
      <c r="AU229" s="219"/>
      <c r="AV229" s="219"/>
      <c r="AW229" s="219"/>
      <c r="AX229" s="219"/>
      <c r="AY229" s="219"/>
      <c r="AZ229" s="219"/>
      <c r="BA229" s="219"/>
      <c r="BB229" s="219"/>
      <c r="BC229" s="219"/>
      <c r="BD229" s="219"/>
      <c r="BE229" s="219"/>
      <c r="BF229" s="219"/>
      <c r="BG229" s="284"/>
      <c r="BH229" s="302"/>
      <c r="BI229" s="216"/>
      <c r="BJ229" s="216"/>
      <c r="BK229" s="216"/>
      <c r="BL229" s="216"/>
      <c r="BM229" s="216"/>
      <c r="BN229" s="216"/>
      <c r="BO229" s="216"/>
      <c r="BP229" s="216"/>
      <c r="BQ229" s="200"/>
      <c r="BR229" s="200"/>
      <c r="BS229" s="200"/>
      <c r="BT229" s="200"/>
      <c r="BU229" s="200"/>
      <c r="BV229" s="200"/>
      <c r="BW229" s="200"/>
      <c r="BX229" s="200"/>
      <c r="BY229" s="200"/>
      <c r="BZ229" s="200"/>
      <c r="CA229" s="200"/>
      <c r="CB229" s="200"/>
      <c r="CC229" s="200"/>
      <c r="CD229" s="200"/>
      <c r="CE229" s="200"/>
      <c r="CF229" s="200"/>
      <c r="CG229" s="200"/>
      <c r="CH229" s="200"/>
      <c r="CI229" s="200"/>
      <c r="CJ229" s="200"/>
      <c r="CL229" s="200"/>
      <c r="CM229" s="200"/>
      <c r="CN229" s="200"/>
      <c r="CO229" s="200"/>
      <c r="CP229" s="200"/>
      <c r="CQ229" s="200"/>
      <c r="CR229" s="200"/>
      <c r="CS229" s="200"/>
      <c r="CT229" s="200"/>
      <c r="CU229" s="200"/>
      <c r="CV229" s="200"/>
      <c r="CW229" s="200"/>
      <c r="CX229" s="200"/>
      <c r="CY229" s="200"/>
      <c r="CZ229" s="200"/>
      <c r="DA229" s="200"/>
      <c r="DB229" s="200"/>
      <c r="DC229" s="200"/>
      <c r="DD229" s="200"/>
      <c r="DE229" s="200"/>
      <c r="DF229" s="200"/>
      <c r="DG229" s="200"/>
      <c r="DH229" s="200"/>
      <c r="DI229" s="200"/>
      <c r="DJ229" s="200"/>
      <c r="DK229" s="200"/>
      <c r="DL229" s="200"/>
      <c r="DM229" s="200"/>
      <c r="DN229" s="200"/>
      <c r="DO229" s="200"/>
      <c r="DP229" s="200"/>
      <c r="DQ229" s="200"/>
      <c r="DR229" s="200"/>
      <c r="DS229" s="200"/>
      <c r="DT229" s="200"/>
      <c r="DU229" s="200"/>
      <c r="DV229" s="200"/>
      <c r="DW229" s="200"/>
      <c r="DX229" s="200"/>
      <c r="DY229" s="200"/>
      <c r="DZ229" s="200"/>
      <c r="EA229" s="200"/>
      <c r="EB229" s="200"/>
      <c r="EC229" s="200"/>
      <c r="ED229" s="200"/>
      <c r="EE229" s="200"/>
      <c r="EF229" s="200"/>
      <c r="EG229" s="200"/>
      <c r="EH229" s="200"/>
      <c r="EI229" s="200"/>
      <c r="EJ229" s="200"/>
      <c r="EK229" s="200"/>
      <c r="EL229" s="200"/>
      <c r="EM229" s="200"/>
      <c r="EN229" s="200"/>
      <c r="EO229" s="200"/>
      <c r="EP229" s="200"/>
      <c r="EQ229" s="200"/>
      <c r="ER229" s="200"/>
      <c r="ES229" s="200"/>
      <c r="ET229" s="200"/>
      <c r="EU229" s="200"/>
      <c r="EV229" s="200"/>
      <c r="EW229" s="200"/>
      <c r="EX229" s="200"/>
      <c r="EY229" s="200"/>
      <c r="EZ229" s="200"/>
      <c r="FA229" s="200"/>
      <c r="FB229" s="200"/>
      <c r="FC229" s="200"/>
      <c r="FD229" s="198"/>
      <c r="FE229" s="198"/>
      <c r="FF229" s="198"/>
      <c r="FG229" s="198"/>
      <c r="FH229" s="198"/>
      <c r="FI229" s="198"/>
      <c r="FJ229" s="198"/>
      <c r="FK229" s="198"/>
      <c r="FL229" s="198"/>
      <c r="FM229" s="198"/>
      <c r="FN229" s="198"/>
      <c r="FO229" s="198"/>
      <c r="FP229" s="198"/>
      <c r="FQ229" s="198"/>
      <c r="FR229" s="198"/>
      <c r="FS229" s="198"/>
      <c r="FT229" s="198"/>
      <c r="FU229" s="198"/>
      <c r="FV229" s="198"/>
      <c r="FW229" s="198"/>
      <c r="FX229" s="198"/>
    </row>
    <row r="230" spans="1:180" x14ac:dyDescent="0.25">
      <c r="A230" s="198"/>
      <c r="B230" s="198"/>
      <c r="C230" s="226"/>
      <c r="D230" s="224" t="str">
        <f>Durasi!B135</f>
        <v>Balok</v>
      </c>
      <c r="E230" s="229">
        <f>Durasi!P135</f>
        <v>2</v>
      </c>
      <c r="F230" s="230" t="str">
        <f>Durasi!Q135</f>
        <v>hari</v>
      </c>
      <c r="G230" s="235">
        <f>RAB!F146</f>
        <v>148213836.95962498</v>
      </c>
      <c r="H230" s="234">
        <f>G230/$G$400*100</f>
        <v>0.85664553146282429</v>
      </c>
      <c r="I230" s="231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"/>
      <c r="AI230" s="2"/>
      <c r="AJ230" s="220">
        <f>H230/$E$230*2</f>
        <v>0.85664553146282429</v>
      </c>
      <c r="AK230" s="2"/>
      <c r="AL230" s="219"/>
      <c r="AM230" s="219"/>
      <c r="AN230" s="219"/>
      <c r="AO230" s="219"/>
      <c r="AP230" s="219"/>
      <c r="AQ230" s="219"/>
      <c r="AR230" s="219"/>
      <c r="AS230" s="219"/>
      <c r="AT230" s="219"/>
      <c r="AU230" s="219"/>
      <c r="AV230" s="219"/>
      <c r="AW230" s="219"/>
      <c r="AX230" s="219"/>
      <c r="AY230" s="219"/>
      <c r="AZ230" s="219"/>
      <c r="BA230" s="219"/>
      <c r="BB230" s="219"/>
      <c r="BC230" s="219"/>
      <c r="BD230" s="219"/>
      <c r="BE230" s="219"/>
      <c r="BF230" s="219"/>
      <c r="BG230" s="284"/>
      <c r="BH230" s="302"/>
      <c r="BI230" s="216"/>
      <c r="BJ230" s="216"/>
      <c r="BK230" s="216"/>
      <c r="BL230" s="216"/>
      <c r="BM230" s="216"/>
      <c r="BN230" s="216"/>
      <c r="BO230" s="216"/>
      <c r="BP230" s="216"/>
      <c r="BQ230" s="200"/>
      <c r="BR230" s="200"/>
      <c r="BS230" s="200"/>
      <c r="BT230" s="200"/>
      <c r="BU230" s="200"/>
      <c r="BV230" s="200"/>
      <c r="BW230" s="200"/>
      <c r="BX230" s="200"/>
      <c r="BY230" s="200"/>
      <c r="BZ230" s="200"/>
      <c r="CA230" s="200"/>
      <c r="CB230" s="200"/>
      <c r="CC230" s="200"/>
      <c r="CD230" s="200"/>
      <c r="CE230" s="200"/>
      <c r="CF230" s="200"/>
      <c r="CG230" s="200"/>
      <c r="CH230" s="200"/>
      <c r="CI230" s="200"/>
      <c r="CJ230" s="200"/>
      <c r="CL230" s="200"/>
      <c r="CM230" s="200"/>
      <c r="CN230" s="200"/>
      <c r="CO230" s="200"/>
      <c r="CP230" s="200"/>
      <c r="CQ230" s="200"/>
      <c r="CR230" s="200"/>
      <c r="CS230" s="200"/>
      <c r="CT230" s="200"/>
      <c r="CU230" s="200"/>
      <c r="CV230" s="200"/>
      <c r="CW230" s="200"/>
      <c r="CX230" s="200"/>
      <c r="CY230" s="200"/>
      <c r="CZ230" s="200"/>
      <c r="DA230" s="200"/>
      <c r="DB230" s="200"/>
      <c r="DC230" s="200"/>
      <c r="DD230" s="200"/>
      <c r="DE230" s="200"/>
      <c r="DF230" s="200"/>
      <c r="DG230" s="200"/>
      <c r="DH230" s="200"/>
      <c r="DI230" s="200"/>
      <c r="DJ230" s="200"/>
      <c r="DK230" s="200"/>
      <c r="DL230" s="200"/>
      <c r="DM230" s="200"/>
      <c r="DN230" s="200"/>
      <c r="DO230" s="200"/>
      <c r="DP230" s="200"/>
      <c r="DQ230" s="200"/>
      <c r="DR230" s="200"/>
      <c r="DS230" s="200"/>
      <c r="DT230" s="200"/>
      <c r="DU230" s="200"/>
      <c r="DV230" s="200"/>
      <c r="DW230" s="200"/>
      <c r="DX230" s="200"/>
      <c r="DY230" s="200"/>
      <c r="DZ230" s="200"/>
      <c r="EA230" s="200"/>
      <c r="EB230" s="200"/>
      <c r="EC230" s="200"/>
      <c r="ED230" s="200"/>
      <c r="EE230" s="200"/>
      <c r="EF230" s="200"/>
      <c r="EG230" s="200"/>
      <c r="EH230" s="200"/>
      <c r="EI230" s="200"/>
      <c r="EJ230" s="200"/>
      <c r="EK230" s="200"/>
      <c r="EL230" s="200"/>
      <c r="EM230" s="200"/>
      <c r="EN230" s="200"/>
      <c r="EO230" s="200"/>
      <c r="EP230" s="200"/>
      <c r="EQ230" s="200"/>
      <c r="ER230" s="200"/>
      <c r="ES230" s="200"/>
      <c r="ET230" s="200"/>
      <c r="EU230" s="200"/>
      <c r="EV230" s="200"/>
      <c r="EW230" s="200"/>
      <c r="EX230" s="200"/>
      <c r="EY230" s="200"/>
      <c r="EZ230" s="200"/>
      <c r="FA230" s="200"/>
      <c r="FB230" s="200"/>
      <c r="FC230" s="200"/>
      <c r="FD230" s="198"/>
      <c r="FE230" s="198"/>
      <c r="FF230" s="198"/>
      <c r="FG230" s="198"/>
      <c r="FH230" s="198"/>
      <c r="FI230" s="198"/>
      <c r="FJ230" s="198"/>
      <c r="FK230" s="198"/>
      <c r="FL230" s="198"/>
      <c r="FM230" s="198"/>
      <c r="FN230" s="198"/>
      <c r="FO230" s="198"/>
      <c r="FP230" s="198"/>
      <c r="FQ230" s="198"/>
      <c r="FR230" s="198"/>
      <c r="FS230" s="198"/>
      <c r="FT230" s="198"/>
      <c r="FU230" s="198"/>
      <c r="FV230" s="198"/>
      <c r="FW230" s="198"/>
      <c r="FX230" s="198"/>
    </row>
    <row r="231" spans="1:180" x14ac:dyDescent="0.25">
      <c r="A231" s="198"/>
      <c r="B231" s="198"/>
      <c r="C231" s="226"/>
      <c r="D231" s="224" t="str">
        <f>Durasi!B136</f>
        <v>Pelat lantai</v>
      </c>
      <c r="E231" s="229">
        <f>Durasi!P136</f>
        <v>2</v>
      </c>
      <c r="F231" s="230" t="str">
        <f>Durasi!Q136</f>
        <v>hari</v>
      </c>
      <c r="G231" s="235">
        <f>RAB!F147</f>
        <v>6652560.7529999996</v>
      </c>
      <c r="H231" s="234">
        <f>G231/$G$400*100</f>
        <v>3.845043457983513E-2</v>
      </c>
      <c r="I231" s="231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"/>
      <c r="AI231" s="2"/>
      <c r="AJ231" s="220">
        <f>H231/$E$231*1</f>
        <v>1.9225217289917565E-2</v>
      </c>
      <c r="AK231" s="220">
        <f>H231/$E$231*1</f>
        <v>1.9225217289917565E-2</v>
      </c>
      <c r="AL231" s="219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84"/>
      <c r="BH231" s="302"/>
      <c r="BI231" s="216"/>
      <c r="BJ231" s="216"/>
      <c r="BK231" s="216"/>
      <c r="BL231" s="216"/>
      <c r="BM231" s="216"/>
      <c r="BN231" s="216"/>
      <c r="BO231" s="216"/>
      <c r="BP231" s="216"/>
      <c r="BQ231" s="200"/>
      <c r="BR231" s="200"/>
      <c r="BS231" s="200"/>
      <c r="BT231" s="200"/>
      <c r="BU231" s="200"/>
      <c r="BV231" s="200"/>
      <c r="BW231" s="200"/>
      <c r="BX231" s="200"/>
      <c r="BY231" s="200"/>
      <c r="BZ231" s="200"/>
      <c r="CA231" s="200"/>
      <c r="CB231" s="200"/>
      <c r="CC231" s="200"/>
      <c r="CD231" s="200"/>
      <c r="CE231" s="200"/>
      <c r="CF231" s="200"/>
      <c r="CG231" s="200"/>
      <c r="CH231" s="200"/>
      <c r="CI231" s="200"/>
      <c r="CJ231" s="200"/>
      <c r="CL231" s="200"/>
      <c r="CM231" s="200"/>
      <c r="CN231" s="200"/>
      <c r="CO231" s="200"/>
      <c r="CP231" s="200"/>
      <c r="CQ231" s="200"/>
      <c r="CR231" s="200"/>
      <c r="CS231" s="200"/>
      <c r="CT231" s="200"/>
      <c r="CU231" s="200"/>
      <c r="CV231" s="200"/>
      <c r="CW231" s="200"/>
      <c r="CX231" s="200"/>
      <c r="CY231" s="200"/>
      <c r="CZ231" s="200"/>
      <c r="DA231" s="200"/>
      <c r="DB231" s="200"/>
      <c r="DC231" s="200"/>
      <c r="DD231" s="200"/>
      <c r="DE231" s="200"/>
      <c r="DF231" s="200"/>
      <c r="DG231" s="200"/>
      <c r="DH231" s="200"/>
      <c r="DI231" s="200"/>
      <c r="DJ231" s="200"/>
      <c r="DK231" s="200"/>
      <c r="DL231" s="200"/>
      <c r="DM231" s="200"/>
      <c r="DN231" s="200"/>
      <c r="DO231" s="200"/>
      <c r="DP231" s="200"/>
      <c r="DQ231" s="200"/>
      <c r="DR231" s="200"/>
      <c r="DS231" s="200"/>
      <c r="DT231" s="200"/>
      <c r="DU231" s="200"/>
      <c r="DV231" s="200"/>
      <c r="DW231" s="200"/>
      <c r="DX231" s="200"/>
      <c r="DY231" s="200"/>
      <c r="DZ231" s="200"/>
      <c r="EA231" s="200"/>
      <c r="EB231" s="200"/>
      <c r="EC231" s="200"/>
      <c r="ED231" s="200"/>
      <c r="EE231" s="200"/>
      <c r="EF231" s="200"/>
      <c r="EG231" s="200"/>
      <c r="EH231" s="200"/>
      <c r="EI231" s="200"/>
      <c r="EJ231" s="200"/>
      <c r="EK231" s="200"/>
      <c r="EL231" s="200"/>
      <c r="EM231" s="200"/>
      <c r="EN231" s="200"/>
      <c r="EO231" s="200"/>
      <c r="EP231" s="200"/>
      <c r="EQ231" s="200"/>
      <c r="ER231" s="200"/>
      <c r="ES231" s="200"/>
      <c r="ET231" s="200"/>
      <c r="EU231" s="200"/>
      <c r="EV231" s="200"/>
      <c r="EW231" s="200"/>
      <c r="EX231" s="200"/>
      <c r="EY231" s="200"/>
      <c r="EZ231" s="200"/>
      <c r="FA231" s="200"/>
      <c r="FB231" s="200"/>
      <c r="FC231" s="200"/>
      <c r="FD231" s="198"/>
      <c r="FE231" s="198"/>
      <c r="FF231" s="198"/>
      <c r="FG231" s="198"/>
      <c r="FH231" s="198"/>
      <c r="FI231" s="198"/>
      <c r="FJ231" s="198"/>
      <c r="FK231" s="198"/>
      <c r="FL231" s="198"/>
      <c r="FM231" s="198"/>
      <c r="FN231" s="198"/>
      <c r="FO231" s="198"/>
      <c r="FP231" s="198"/>
      <c r="FQ231" s="198"/>
      <c r="FR231" s="198"/>
      <c r="FS231" s="198"/>
      <c r="FT231" s="198"/>
      <c r="FU231" s="198"/>
      <c r="FV231" s="198"/>
      <c r="FW231" s="198"/>
      <c r="FX231" s="198"/>
    </row>
    <row r="232" spans="1:180" x14ac:dyDescent="0.25">
      <c r="A232" s="198"/>
      <c r="B232" s="198"/>
      <c r="C232" s="226"/>
      <c r="D232" s="224" t="str">
        <f>Durasi!B137</f>
        <v>Tangga</v>
      </c>
      <c r="E232" s="229">
        <f>Durasi!P137</f>
        <v>2</v>
      </c>
      <c r="F232" s="230" t="str">
        <f>Durasi!Q137</f>
        <v>hari</v>
      </c>
      <c r="G232" s="235">
        <f>RAB!F148</f>
        <v>4530218.0699999994</v>
      </c>
      <c r="H232" s="234">
        <f>G232/$G$400*100</f>
        <v>2.6183729844837685E-2</v>
      </c>
      <c r="I232" s="231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"/>
      <c r="AI232" s="2"/>
      <c r="AJ232" s="220">
        <f>H232/$E$232*1</f>
        <v>1.3091864922418843E-2</v>
      </c>
      <c r="AK232" s="220">
        <f>H232/$E$232*1</f>
        <v>1.3091864922418843E-2</v>
      </c>
      <c r="AL232" s="219"/>
      <c r="AM232" s="219"/>
      <c r="AN232" s="219"/>
      <c r="AO232" s="219"/>
      <c r="AP232" s="219"/>
      <c r="AQ232" s="219"/>
      <c r="AR232" s="219"/>
      <c r="AS232" s="219"/>
      <c r="AT232" s="219"/>
      <c r="AU232" s="219"/>
      <c r="AV232" s="219"/>
      <c r="AW232" s="219"/>
      <c r="AX232" s="219"/>
      <c r="AY232" s="219"/>
      <c r="AZ232" s="219"/>
      <c r="BA232" s="219"/>
      <c r="BB232" s="219"/>
      <c r="BC232" s="219"/>
      <c r="BD232" s="219"/>
      <c r="BE232" s="219"/>
      <c r="BF232" s="219"/>
      <c r="BG232" s="284"/>
      <c r="BH232" s="302"/>
      <c r="BI232" s="216"/>
      <c r="BJ232" s="216"/>
      <c r="BK232" s="216"/>
      <c r="BL232" s="216"/>
      <c r="BM232" s="216"/>
      <c r="BN232" s="216"/>
      <c r="BO232" s="216"/>
      <c r="BP232" s="216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200"/>
      <c r="CA232" s="200"/>
      <c r="CB232" s="200"/>
      <c r="CC232" s="200"/>
      <c r="CD232" s="200"/>
      <c r="CE232" s="200"/>
      <c r="CF232" s="200"/>
      <c r="CG232" s="200"/>
      <c r="CH232" s="200"/>
      <c r="CI232" s="200"/>
      <c r="CJ232" s="200"/>
      <c r="CL232" s="200"/>
      <c r="CM232" s="200"/>
      <c r="CN232" s="200"/>
      <c r="CO232" s="200"/>
      <c r="CP232" s="200"/>
      <c r="CQ232" s="200"/>
      <c r="CR232" s="200"/>
      <c r="CS232" s="200"/>
      <c r="CT232" s="200"/>
      <c r="CU232" s="200"/>
      <c r="CV232" s="200"/>
      <c r="CW232" s="200"/>
      <c r="CX232" s="200"/>
      <c r="CY232" s="200"/>
      <c r="CZ232" s="200"/>
      <c r="DA232" s="200"/>
      <c r="DB232" s="200"/>
      <c r="DC232" s="200"/>
      <c r="DD232" s="200"/>
      <c r="DE232" s="200"/>
      <c r="DF232" s="200"/>
      <c r="DG232" s="200"/>
      <c r="DH232" s="200"/>
      <c r="DI232" s="200"/>
      <c r="DJ232" s="200"/>
      <c r="DK232" s="200"/>
      <c r="DL232" s="200"/>
      <c r="DM232" s="200"/>
      <c r="DN232" s="200"/>
      <c r="DO232" s="200"/>
      <c r="DP232" s="200"/>
      <c r="DQ232" s="200"/>
      <c r="DR232" s="200"/>
      <c r="DS232" s="200"/>
      <c r="DT232" s="200"/>
      <c r="DU232" s="200"/>
      <c r="DV232" s="200"/>
      <c r="DW232" s="200"/>
      <c r="DX232" s="200"/>
      <c r="DY232" s="200"/>
      <c r="DZ232" s="200"/>
      <c r="EA232" s="200"/>
      <c r="EB232" s="200"/>
      <c r="EC232" s="200"/>
      <c r="ED232" s="200"/>
      <c r="EE232" s="200"/>
      <c r="EF232" s="200"/>
      <c r="EG232" s="200"/>
      <c r="EH232" s="200"/>
      <c r="EI232" s="200"/>
      <c r="EJ232" s="200"/>
      <c r="EK232" s="200"/>
      <c r="EL232" s="200"/>
      <c r="EM232" s="200"/>
      <c r="EN232" s="200"/>
      <c r="EO232" s="200"/>
      <c r="EP232" s="200"/>
      <c r="EQ232" s="200"/>
      <c r="ER232" s="200"/>
      <c r="ES232" s="200"/>
      <c r="ET232" s="200"/>
      <c r="EU232" s="200"/>
      <c r="EV232" s="200"/>
      <c r="EW232" s="200"/>
      <c r="EX232" s="200"/>
      <c r="EY232" s="200"/>
      <c r="EZ232" s="200"/>
      <c r="FA232" s="200"/>
      <c r="FB232" s="200"/>
      <c r="FC232" s="200"/>
      <c r="FD232" s="198"/>
      <c r="FE232" s="198"/>
      <c r="FF232" s="198"/>
      <c r="FG232" s="198"/>
      <c r="FH232" s="198"/>
      <c r="FI232" s="198"/>
      <c r="FJ232" s="198"/>
      <c r="FK232" s="198"/>
      <c r="FL232" s="198"/>
      <c r="FM232" s="198"/>
      <c r="FN232" s="198"/>
      <c r="FO232" s="198"/>
      <c r="FP232" s="198"/>
      <c r="FQ232" s="198"/>
      <c r="FR232" s="198"/>
      <c r="FS232" s="198"/>
      <c r="FT232" s="198"/>
      <c r="FU232" s="198"/>
      <c r="FV232" s="198"/>
      <c r="FW232" s="198"/>
      <c r="FX232" s="198"/>
    </row>
    <row r="233" spans="1:180" x14ac:dyDescent="0.25">
      <c r="A233" s="198"/>
      <c r="B233" s="198"/>
      <c r="C233" s="226"/>
      <c r="D233" s="224" t="str">
        <f>Durasi!B138</f>
        <v>LANTAI 7</v>
      </c>
      <c r="E233" s="229"/>
      <c r="F233" s="230"/>
      <c r="G233" s="235"/>
      <c r="H233" s="234"/>
      <c r="I233" s="231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219"/>
      <c r="AK233" s="219"/>
      <c r="AL233" s="219"/>
      <c r="AM233" s="219"/>
      <c r="AN233" s="219"/>
      <c r="AO233" s="219"/>
      <c r="AP233" s="219"/>
      <c r="AQ233" s="219"/>
      <c r="AR233" s="219"/>
      <c r="AS233" s="219"/>
      <c r="AT233" s="219"/>
      <c r="AU233" s="219"/>
      <c r="AV233" s="219"/>
      <c r="AW233" s="219"/>
      <c r="AX233" s="219"/>
      <c r="AY233" s="219"/>
      <c r="AZ233" s="219"/>
      <c r="BA233" s="219"/>
      <c r="BB233" s="219"/>
      <c r="BC233" s="219"/>
      <c r="BD233" s="219"/>
      <c r="BE233" s="219"/>
      <c r="BF233" s="219"/>
      <c r="BG233" s="284"/>
      <c r="BH233" s="302"/>
      <c r="BI233" s="216"/>
      <c r="BJ233" s="216"/>
      <c r="BK233" s="216"/>
      <c r="BL233" s="216"/>
      <c r="BM233" s="216"/>
      <c r="BN233" s="216"/>
      <c r="BO233" s="216"/>
      <c r="BP233" s="216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00"/>
      <c r="CA233" s="200"/>
      <c r="CB233" s="200"/>
      <c r="CC233" s="200"/>
      <c r="CD233" s="200"/>
      <c r="CE233" s="200"/>
      <c r="CF233" s="200"/>
      <c r="CG233" s="200"/>
      <c r="CH233" s="200"/>
      <c r="CI233" s="200"/>
      <c r="CJ233" s="200"/>
      <c r="CL233" s="200"/>
      <c r="CM233" s="200"/>
      <c r="CN233" s="200"/>
      <c r="CO233" s="200"/>
      <c r="CP233" s="200"/>
      <c r="CQ233" s="200"/>
      <c r="CR233" s="200"/>
      <c r="CS233" s="200"/>
      <c r="CT233" s="200"/>
      <c r="CU233" s="200"/>
      <c r="CV233" s="200"/>
      <c r="CW233" s="200"/>
      <c r="CX233" s="200"/>
      <c r="CY233" s="200"/>
      <c r="CZ233" s="200"/>
      <c r="DA233" s="200"/>
      <c r="DB233" s="200"/>
      <c r="DC233" s="200"/>
      <c r="DD233" s="200"/>
      <c r="DE233" s="200"/>
      <c r="DF233" s="200"/>
      <c r="DG233" s="200"/>
      <c r="DH233" s="200"/>
      <c r="DI233" s="200"/>
      <c r="DJ233" s="200"/>
      <c r="DK233" s="200"/>
      <c r="DL233" s="200"/>
      <c r="DM233" s="200"/>
      <c r="DN233" s="200"/>
      <c r="DO233" s="200"/>
      <c r="DP233" s="200"/>
      <c r="DQ233" s="200"/>
      <c r="DR233" s="200"/>
      <c r="DS233" s="200"/>
      <c r="DT233" s="200"/>
      <c r="DU233" s="200"/>
      <c r="DV233" s="200"/>
      <c r="DW233" s="200"/>
      <c r="DX233" s="200"/>
      <c r="DY233" s="200"/>
      <c r="DZ233" s="200"/>
      <c r="EA233" s="200"/>
      <c r="EB233" s="200"/>
      <c r="EC233" s="200"/>
      <c r="ED233" s="200"/>
      <c r="EE233" s="200"/>
      <c r="EF233" s="200"/>
      <c r="EG233" s="200"/>
      <c r="EH233" s="200"/>
      <c r="EI233" s="200"/>
      <c r="EJ233" s="200"/>
      <c r="EK233" s="200"/>
      <c r="EL233" s="200"/>
      <c r="EM233" s="200"/>
      <c r="EN233" s="200"/>
      <c r="EO233" s="200"/>
      <c r="EP233" s="200"/>
      <c r="EQ233" s="200"/>
      <c r="ER233" s="200"/>
      <c r="ES233" s="200"/>
      <c r="ET233" s="200"/>
      <c r="EU233" s="200"/>
      <c r="EV233" s="200"/>
      <c r="EW233" s="200"/>
      <c r="EX233" s="200"/>
      <c r="EY233" s="200"/>
      <c r="EZ233" s="200"/>
      <c r="FA233" s="200"/>
      <c r="FB233" s="200"/>
      <c r="FC233" s="200"/>
      <c r="FD233" s="198"/>
      <c r="FE233" s="198"/>
      <c r="FF233" s="198"/>
      <c r="FG233" s="198"/>
      <c r="FH233" s="198"/>
      <c r="FI233" s="198"/>
      <c r="FJ233" s="198"/>
      <c r="FK233" s="198"/>
      <c r="FL233" s="198"/>
      <c r="FM233" s="198"/>
      <c r="FN233" s="198"/>
      <c r="FO233" s="198"/>
      <c r="FP233" s="198"/>
      <c r="FQ233" s="198"/>
      <c r="FR233" s="198"/>
      <c r="FS233" s="198"/>
      <c r="FT233" s="198"/>
      <c r="FU233" s="198"/>
      <c r="FV233" s="198"/>
      <c r="FW233" s="198"/>
      <c r="FX233" s="198"/>
    </row>
    <row r="234" spans="1:180" x14ac:dyDescent="0.25">
      <c r="A234" s="198"/>
      <c r="B234" s="198"/>
      <c r="C234" s="226"/>
      <c r="D234" s="224" t="str">
        <f>Durasi!B139</f>
        <v>Kolom</v>
      </c>
      <c r="E234" s="229">
        <f>Durasi!P139</f>
        <v>1</v>
      </c>
      <c r="F234" s="230" t="str">
        <f>Durasi!Q139</f>
        <v>hari</v>
      </c>
      <c r="G234" s="235">
        <f>RAB!F150</f>
        <v>59751032.319999993</v>
      </c>
      <c r="H234" s="234">
        <f>G234/$G$400*100</f>
        <v>0.34534869272132968</v>
      </c>
      <c r="I234" s="231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219"/>
      <c r="AJ234" s="219"/>
      <c r="AK234" s="219"/>
      <c r="AL234" s="2"/>
      <c r="AM234" s="220">
        <f>H234/$E$234*1</f>
        <v>0.34534869272132968</v>
      </c>
      <c r="AN234" s="219"/>
      <c r="AO234" s="219"/>
      <c r="AP234" s="219"/>
      <c r="AQ234" s="219"/>
      <c r="AR234" s="219"/>
      <c r="AS234" s="219"/>
      <c r="AT234" s="219"/>
      <c r="AU234" s="219"/>
      <c r="AV234" s="219"/>
      <c r="AW234" s="219"/>
      <c r="AX234" s="219"/>
      <c r="AY234" s="219"/>
      <c r="AZ234" s="219"/>
      <c r="BA234" s="219"/>
      <c r="BB234" s="219"/>
      <c r="BC234" s="219"/>
      <c r="BD234" s="219"/>
      <c r="BE234" s="219"/>
      <c r="BF234" s="219"/>
      <c r="BG234" s="284"/>
      <c r="BH234" s="302"/>
      <c r="BI234" s="216"/>
      <c r="BJ234" s="216"/>
      <c r="BK234" s="216"/>
      <c r="BL234" s="216"/>
      <c r="BM234" s="216"/>
      <c r="BN234" s="216"/>
      <c r="BO234" s="216"/>
      <c r="BP234" s="216"/>
      <c r="BQ234" s="200"/>
      <c r="BR234" s="200"/>
      <c r="BS234" s="200"/>
      <c r="BT234" s="200"/>
      <c r="BU234" s="200"/>
      <c r="BV234" s="200"/>
      <c r="BW234" s="200"/>
      <c r="BX234" s="200"/>
      <c r="BY234" s="200"/>
      <c r="BZ234" s="200"/>
      <c r="CA234" s="200"/>
      <c r="CB234" s="200"/>
      <c r="CC234" s="200"/>
      <c r="CD234" s="200"/>
      <c r="CE234" s="200"/>
      <c r="CF234" s="200"/>
      <c r="CG234" s="200"/>
      <c r="CH234" s="200"/>
      <c r="CI234" s="200"/>
      <c r="CJ234" s="200"/>
      <c r="CL234" s="200"/>
      <c r="CM234" s="200"/>
      <c r="CN234" s="200"/>
      <c r="CO234" s="200"/>
      <c r="CP234" s="200"/>
      <c r="CQ234" s="200"/>
      <c r="CR234" s="200"/>
      <c r="CS234" s="200"/>
      <c r="CT234" s="200"/>
      <c r="CU234" s="200"/>
      <c r="CV234" s="200"/>
      <c r="CW234" s="200"/>
      <c r="CX234" s="200"/>
      <c r="CY234" s="200"/>
      <c r="CZ234" s="200"/>
      <c r="DA234" s="200"/>
      <c r="DB234" s="200"/>
      <c r="DC234" s="200"/>
      <c r="DD234" s="200"/>
      <c r="DE234" s="200"/>
      <c r="DF234" s="200"/>
      <c r="DG234" s="200"/>
      <c r="DH234" s="200"/>
      <c r="DI234" s="200"/>
      <c r="DJ234" s="200"/>
      <c r="DK234" s="200"/>
      <c r="DL234" s="200"/>
      <c r="DM234" s="200"/>
      <c r="DN234" s="200"/>
      <c r="DO234" s="200"/>
      <c r="DP234" s="200"/>
      <c r="DQ234" s="200"/>
      <c r="DR234" s="200"/>
      <c r="DS234" s="200"/>
      <c r="DT234" s="200"/>
      <c r="DU234" s="200"/>
      <c r="DV234" s="200"/>
      <c r="DW234" s="200"/>
      <c r="DX234" s="200"/>
      <c r="DY234" s="200"/>
      <c r="DZ234" s="200"/>
      <c r="EA234" s="200"/>
      <c r="EB234" s="200"/>
      <c r="EC234" s="200"/>
      <c r="ED234" s="200"/>
      <c r="EE234" s="200"/>
      <c r="EF234" s="200"/>
      <c r="EG234" s="200"/>
      <c r="EH234" s="200"/>
      <c r="EI234" s="200"/>
      <c r="EJ234" s="200"/>
      <c r="EK234" s="200"/>
      <c r="EL234" s="200"/>
      <c r="EM234" s="200"/>
      <c r="EN234" s="200"/>
      <c r="EO234" s="200"/>
      <c r="EP234" s="200"/>
      <c r="EQ234" s="200"/>
      <c r="ER234" s="200"/>
      <c r="ES234" s="200"/>
      <c r="ET234" s="200"/>
      <c r="EU234" s="200"/>
      <c r="EV234" s="200"/>
      <c r="EW234" s="200"/>
      <c r="EX234" s="200"/>
      <c r="EY234" s="200"/>
      <c r="EZ234" s="200"/>
      <c r="FA234" s="200"/>
      <c r="FB234" s="200"/>
      <c r="FC234" s="200"/>
      <c r="FD234" s="198"/>
      <c r="FE234" s="198"/>
      <c r="FF234" s="198"/>
      <c r="FG234" s="198"/>
      <c r="FH234" s="198"/>
      <c r="FI234" s="198"/>
      <c r="FJ234" s="198"/>
      <c r="FK234" s="198"/>
      <c r="FL234" s="198"/>
      <c r="FM234" s="198"/>
      <c r="FN234" s="198"/>
      <c r="FO234" s="198"/>
      <c r="FP234" s="198"/>
      <c r="FQ234" s="198"/>
      <c r="FR234" s="198"/>
      <c r="FS234" s="198"/>
      <c r="FT234" s="198"/>
      <c r="FU234" s="198"/>
      <c r="FV234" s="198"/>
      <c r="FW234" s="198"/>
      <c r="FX234" s="198"/>
    </row>
    <row r="235" spans="1:180" x14ac:dyDescent="0.25">
      <c r="A235" s="198"/>
      <c r="B235" s="198"/>
      <c r="C235" s="226"/>
      <c r="D235" s="224" t="str">
        <f>Durasi!B140</f>
        <v>Balok</v>
      </c>
      <c r="E235" s="229">
        <f>Durasi!P140</f>
        <v>2</v>
      </c>
      <c r="F235" s="230" t="str">
        <f>Durasi!Q140</f>
        <v>hari</v>
      </c>
      <c r="G235" s="235">
        <f>RAB!F151</f>
        <v>148213836.95962498</v>
      </c>
      <c r="H235" s="234">
        <f>G235/$G$400*100</f>
        <v>0.85664553146282429</v>
      </c>
      <c r="I235" s="231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"/>
      <c r="AM235" s="2"/>
      <c r="AN235" s="220">
        <f>H235/$E$235*2</f>
        <v>0.85664553146282429</v>
      </c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84"/>
      <c r="BH235" s="302"/>
      <c r="BI235" s="216"/>
      <c r="BJ235" s="216"/>
      <c r="BK235" s="216"/>
      <c r="BL235" s="216"/>
      <c r="BM235" s="216"/>
      <c r="BN235" s="216"/>
      <c r="BO235" s="216"/>
      <c r="BP235" s="216"/>
      <c r="BQ235" s="200"/>
      <c r="BR235" s="200"/>
      <c r="BS235" s="200"/>
      <c r="BT235" s="200"/>
      <c r="BU235" s="200"/>
      <c r="BV235" s="200"/>
      <c r="BW235" s="200"/>
      <c r="BX235" s="200"/>
      <c r="BY235" s="200"/>
      <c r="BZ235" s="200"/>
      <c r="CA235" s="200"/>
      <c r="CB235" s="200"/>
      <c r="CC235" s="200"/>
      <c r="CD235" s="200"/>
      <c r="CE235" s="200"/>
      <c r="CF235" s="200"/>
      <c r="CG235" s="200"/>
      <c r="CH235" s="200"/>
      <c r="CI235" s="200"/>
      <c r="CJ235" s="200"/>
      <c r="CL235" s="200"/>
      <c r="CM235" s="200"/>
      <c r="CN235" s="200"/>
      <c r="CO235" s="200"/>
      <c r="CP235" s="200"/>
      <c r="CQ235" s="200"/>
      <c r="CR235" s="200"/>
      <c r="CS235" s="200"/>
      <c r="CT235" s="200"/>
      <c r="CU235" s="200"/>
      <c r="CV235" s="200"/>
      <c r="CW235" s="200"/>
      <c r="CX235" s="200"/>
      <c r="CY235" s="200"/>
      <c r="CZ235" s="200"/>
      <c r="DA235" s="200"/>
      <c r="DB235" s="200"/>
      <c r="DC235" s="200"/>
      <c r="DD235" s="200"/>
      <c r="DE235" s="200"/>
      <c r="DF235" s="200"/>
      <c r="DG235" s="200"/>
      <c r="DH235" s="200"/>
      <c r="DI235" s="200"/>
      <c r="DJ235" s="200"/>
      <c r="DK235" s="200"/>
      <c r="DL235" s="200"/>
      <c r="DM235" s="200"/>
      <c r="DN235" s="200"/>
      <c r="DO235" s="200"/>
      <c r="DP235" s="200"/>
      <c r="DQ235" s="200"/>
      <c r="DR235" s="200"/>
      <c r="DS235" s="200"/>
      <c r="DT235" s="200"/>
      <c r="DU235" s="200"/>
      <c r="DV235" s="200"/>
      <c r="DW235" s="200"/>
      <c r="DX235" s="200"/>
      <c r="DY235" s="200"/>
      <c r="DZ235" s="200"/>
      <c r="EA235" s="200"/>
      <c r="EB235" s="200"/>
      <c r="EC235" s="200"/>
      <c r="ED235" s="200"/>
      <c r="EE235" s="200"/>
      <c r="EF235" s="200"/>
      <c r="EG235" s="200"/>
      <c r="EH235" s="200"/>
      <c r="EI235" s="200"/>
      <c r="EJ235" s="200"/>
      <c r="EK235" s="200"/>
      <c r="EL235" s="200"/>
      <c r="EM235" s="200"/>
      <c r="EN235" s="200"/>
      <c r="EO235" s="200"/>
      <c r="EP235" s="200"/>
      <c r="EQ235" s="200"/>
      <c r="ER235" s="200"/>
      <c r="ES235" s="200"/>
      <c r="ET235" s="200"/>
      <c r="EU235" s="200"/>
      <c r="EV235" s="200"/>
      <c r="EW235" s="200"/>
      <c r="EX235" s="200"/>
      <c r="EY235" s="200"/>
      <c r="EZ235" s="200"/>
      <c r="FA235" s="200"/>
      <c r="FB235" s="200"/>
      <c r="FC235" s="200"/>
      <c r="FD235" s="198"/>
      <c r="FE235" s="198"/>
      <c r="FF235" s="198"/>
      <c r="FG235" s="198"/>
      <c r="FH235" s="198"/>
      <c r="FI235" s="198"/>
      <c r="FJ235" s="198"/>
      <c r="FK235" s="198"/>
      <c r="FL235" s="198"/>
      <c r="FM235" s="198"/>
      <c r="FN235" s="198"/>
      <c r="FO235" s="198"/>
      <c r="FP235" s="198"/>
      <c r="FQ235" s="198"/>
      <c r="FR235" s="198"/>
      <c r="FS235" s="198"/>
      <c r="FT235" s="198"/>
      <c r="FU235" s="198"/>
      <c r="FV235" s="198"/>
      <c r="FW235" s="198"/>
      <c r="FX235" s="198"/>
    </row>
    <row r="236" spans="1:180" x14ac:dyDescent="0.25">
      <c r="A236" s="198"/>
      <c r="B236" s="198"/>
      <c r="C236" s="226"/>
      <c r="D236" s="224" t="str">
        <f>Durasi!B141</f>
        <v>Pelat lantai</v>
      </c>
      <c r="E236" s="229">
        <f>Durasi!P141</f>
        <v>2</v>
      </c>
      <c r="F236" s="230" t="str">
        <f>Durasi!Q141</f>
        <v>hari</v>
      </c>
      <c r="G236" s="235">
        <f>RAB!F152</f>
        <v>6652560.7529999996</v>
      </c>
      <c r="H236" s="234">
        <f>G236/$G$400*100</f>
        <v>3.845043457983513E-2</v>
      </c>
      <c r="I236" s="231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219"/>
      <c r="AJ236" s="219"/>
      <c r="AK236" s="219"/>
      <c r="AL236" s="2"/>
      <c r="AM236" s="2"/>
      <c r="AN236" s="220">
        <f>H236/$E$236*2</f>
        <v>3.845043457983513E-2</v>
      </c>
      <c r="AO236" s="219"/>
      <c r="AP236" s="219"/>
      <c r="AQ236" s="219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219"/>
      <c r="BD236" s="219"/>
      <c r="BE236" s="219"/>
      <c r="BF236" s="219"/>
      <c r="BG236" s="284"/>
      <c r="BH236" s="302"/>
      <c r="BI236" s="216"/>
      <c r="BJ236" s="216"/>
      <c r="BK236" s="216"/>
      <c r="BL236" s="216"/>
      <c r="BM236" s="216"/>
      <c r="BN236" s="216"/>
      <c r="BO236" s="216"/>
      <c r="BP236" s="216"/>
      <c r="BQ236" s="200"/>
      <c r="BR236" s="200"/>
      <c r="BS236" s="200"/>
      <c r="BT236" s="200"/>
      <c r="BU236" s="200"/>
      <c r="BV236" s="200"/>
      <c r="BW236" s="200"/>
      <c r="BX236" s="200"/>
      <c r="BY236" s="200"/>
      <c r="BZ236" s="200"/>
      <c r="CA236" s="200"/>
      <c r="CB236" s="200"/>
      <c r="CC236" s="200"/>
      <c r="CD236" s="200"/>
      <c r="CE236" s="200"/>
      <c r="CF236" s="200"/>
      <c r="CG236" s="200"/>
      <c r="CH236" s="200"/>
      <c r="CI236" s="200"/>
      <c r="CJ236" s="200"/>
      <c r="CL236" s="200"/>
      <c r="CM236" s="200"/>
      <c r="CN236" s="200"/>
      <c r="CO236" s="200"/>
      <c r="CP236" s="200"/>
      <c r="CQ236" s="200"/>
      <c r="CR236" s="200"/>
      <c r="CS236" s="200"/>
      <c r="CT236" s="200"/>
      <c r="CU236" s="200"/>
      <c r="CV236" s="200"/>
      <c r="CW236" s="200"/>
      <c r="CX236" s="200"/>
      <c r="CY236" s="200"/>
      <c r="CZ236" s="200"/>
      <c r="DA236" s="200"/>
      <c r="DB236" s="200"/>
      <c r="DC236" s="200"/>
      <c r="DD236" s="200"/>
      <c r="DE236" s="200"/>
      <c r="DF236" s="200"/>
      <c r="DG236" s="200"/>
      <c r="DH236" s="200"/>
      <c r="DI236" s="200"/>
      <c r="DJ236" s="200"/>
      <c r="DK236" s="200"/>
      <c r="DL236" s="200"/>
      <c r="DM236" s="200"/>
      <c r="DN236" s="200"/>
      <c r="DO236" s="200"/>
      <c r="DP236" s="200"/>
      <c r="DQ236" s="200"/>
      <c r="DR236" s="200"/>
      <c r="DS236" s="200"/>
      <c r="DT236" s="200"/>
      <c r="DU236" s="200"/>
      <c r="DV236" s="200"/>
      <c r="DW236" s="200"/>
      <c r="DX236" s="200"/>
      <c r="DY236" s="200"/>
      <c r="DZ236" s="200"/>
      <c r="EA236" s="200"/>
      <c r="EB236" s="200"/>
      <c r="EC236" s="200"/>
      <c r="ED236" s="200"/>
      <c r="EE236" s="200"/>
      <c r="EF236" s="200"/>
      <c r="EG236" s="200"/>
      <c r="EH236" s="200"/>
      <c r="EI236" s="200"/>
      <c r="EJ236" s="200"/>
      <c r="EK236" s="200"/>
      <c r="EL236" s="200"/>
      <c r="EM236" s="200"/>
      <c r="EN236" s="200"/>
      <c r="EO236" s="200"/>
      <c r="EP236" s="200"/>
      <c r="EQ236" s="200"/>
      <c r="ER236" s="200"/>
      <c r="ES236" s="200"/>
      <c r="ET236" s="200"/>
      <c r="EU236" s="200"/>
      <c r="EV236" s="200"/>
      <c r="EW236" s="200"/>
      <c r="EX236" s="200"/>
      <c r="EY236" s="200"/>
      <c r="EZ236" s="200"/>
      <c r="FA236" s="200"/>
      <c r="FB236" s="200"/>
      <c r="FC236" s="200"/>
      <c r="FD236" s="198"/>
      <c r="FE236" s="198"/>
      <c r="FF236" s="198"/>
      <c r="FG236" s="198"/>
      <c r="FH236" s="198"/>
      <c r="FI236" s="198"/>
      <c r="FJ236" s="198"/>
      <c r="FK236" s="198"/>
      <c r="FL236" s="198"/>
      <c r="FM236" s="198"/>
      <c r="FN236" s="198"/>
      <c r="FO236" s="198"/>
      <c r="FP236" s="198"/>
      <c r="FQ236" s="198"/>
      <c r="FR236" s="198"/>
      <c r="FS236" s="198"/>
      <c r="FT236" s="198"/>
      <c r="FU236" s="198"/>
      <c r="FV236" s="198"/>
      <c r="FW236" s="198"/>
      <c r="FX236" s="198"/>
    </row>
    <row r="237" spans="1:180" x14ac:dyDescent="0.25">
      <c r="A237" s="198"/>
      <c r="B237" s="198"/>
      <c r="C237" s="226"/>
      <c r="D237" s="224" t="str">
        <f>Durasi!B142</f>
        <v>Tangga</v>
      </c>
      <c r="E237" s="229">
        <f>Durasi!P142</f>
        <v>2</v>
      </c>
      <c r="F237" s="230" t="str">
        <f>Durasi!Q142</f>
        <v>hari</v>
      </c>
      <c r="G237" s="235">
        <f>RAB!F153</f>
        <v>4530218.0699999994</v>
      </c>
      <c r="H237" s="234">
        <f>G237/$G$400*100</f>
        <v>2.6183729844837685E-2</v>
      </c>
      <c r="I237" s="231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219"/>
      <c r="AJ237" s="219"/>
      <c r="AK237" s="219"/>
      <c r="AL237" s="2"/>
      <c r="AM237" s="2"/>
      <c r="AN237" s="220">
        <f>H237/$E$237*2</f>
        <v>2.6183729844837685E-2</v>
      </c>
      <c r="AO237" s="219"/>
      <c r="AP237" s="219"/>
      <c r="AQ237" s="219"/>
      <c r="AR237" s="219"/>
      <c r="AS237" s="219"/>
      <c r="AT237" s="219"/>
      <c r="AU237" s="219"/>
      <c r="AV237" s="219"/>
      <c r="AW237" s="219"/>
      <c r="AX237" s="219"/>
      <c r="AY237" s="219"/>
      <c r="AZ237" s="219"/>
      <c r="BA237" s="219"/>
      <c r="BB237" s="219"/>
      <c r="BC237" s="219"/>
      <c r="BD237" s="219"/>
      <c r="BE237" s="219"/>
      <c r="BF237" s="219"/>
      <c r="BG237" s="284"/>
      <c r="BH237" s="302"/>
      <c r="BI237" s="216"/>
      <c r="BJ237" s="216"/>
      <c r="BK237" s="216"/>
      <c r="BL237" s="216"/>
      <c r="BM237" s="216"/>
      <c r="BN237" s="216"/>
      <c r="BO237" s="216"/>
      <c r="BP237" s="216"/>
      <c r="BQ237" s="200"/>
      <c r="BR237" s="200"/>
      <c r="BS237" s="200"/>
      <c r="BT237" s="200"/>
      <c r="BU237" s="200"/>
      <c r="BV237" s="200"/>
      <c r="BW237" s="200"/>
      <c r="BX237" s="200"/>
      <c r="BY237" s="200"/>
      <c r="BZ237" s="200"/>
      <c r="CA237" s="200"/>
      <c r="CB237" s="200"/>
      <c r="CC237" s="200"/>
      <c r="CD237" s="200"/>
      <c r="CE237" s="200"/>
      <c r="CF237" s="200"/>
      <c r="CG237" s="200"/>
      <c r="CH237" s="200"/>
      <c r="CI237" s="200"/>
      <c r="CJ237" s="200"/>
      <c r="CL237" s="200"/>
      <c r="CM237" s="200"/>
      <c r="CN237" s="200"/>
      <c r="CO237" s="200"/>
      <c r="CP237" s="200"/>
      <c r="CQ237" s="200"/>
      <c r="CR237" s="200"/>
      <c r="CS237" s="200"/>
      <c r="CT237" s="200"/>
      <c r="CU237" s="200"/>
      <c r="CV237" s="200"/>
      <c r="CW237" s="200"/>
      <c r="CX237" s="200"/>
      <c r="CY237" s="200"/>
      <c r="CZ237" s="200"/>
      <c r="DA237" s="200"/>
      <c r="DB237" s="200"/>
      <c r="DC237" s="200"/>
      <c r="DD237" s="200"/>
      <c r="DE237" s="200"/>
      <c r="DF237" s="200"/>
      <c r="DG237" s="200"/>
      <c r="DH237" s="200"/>
      <c r="DI237" s="200"/>
      <c r="DJ237" s="200"/>
      <c r="DK237" s="200"/>
      <c r="DL237" s="200"/>
      <c r="DM237" s="200"/>
      <c r="DN237" s="200"/>
      <c r="DO237" s="200"/>
      <c r="DP237" s="200"/>
      <c r="DQ237" s="200"/>
      <c r="DR237" s="200"/>
      <c r="DS237" s="200"/>
      <c r="DT237" s="200"/>
      <c r="DU237" s="200"/>
      <c r="DV237" s="200"/>
      <c r="DW237" s="200"/>
      <c r="DX237" s="200"/>
      <c r="DY237" s="200"/>
      <c r="DZ237" s="200"/>
      <c r="EA237" s="200"/>
      <c r="EB237" s="200"/>
      <c r="EC237" s="200"/>
      <c r="ED237" s="200"/>
      <c r="EE237" s="200"/>
      <c r="EF237" s="200"/>
      <c r="EG237" s="200"/>
      <c r="EH237" s="200"/>
      <c r="EI237" s="200"/>
      <c r="EJ237" s="200"/>
      <c r="EK237" s="200"/>
      <c r="EL237" s="200"/>
      <c r="EM237" s="200"/>
      <c r="EN237" s="200"/>
      <c r="EO237" s="200"/>
      <c r="EP237" s="200"/>
      <c r="EQ237" s="200"/>
      <c r="ER237" s="200"/>
      <c r="ES237" s="200"/>
      <c r="ET237" s="200"/>
      <c r="EU237" s="200"/>
      <c r="EV237" s="200"/>
      <c r="EW237" s="200"/>
      <c r="EX237" s="200"/>
      <c r="EY237" s="200"/>
      <c r="EZ237" s="200"/>
      <c r="FA237" s="200"/>
      <c r="FB237" s="200"/>
      <c r="FC237" s="200"/>
      <c r="FD237" s="198"/>
      <c r="FE237" s="198"/>
      <c r="FF237" s="198"/>
      <c r="FG237" s="198"/>
      <c r="FH237" s="198"/>
      <c r="FI237" s="198"/>
      <c r="FJ237" s="198"/>
      <c r="FK237" s="198"/>
      <c r="FL237" s="198"/>
      <c r="FM237" s="198"/>
      <c r="FN237" s="198"/>
      <c r="FO237" s="198"/>
      <c r="FP237" s="198"/>
      <c r="FQ237" s="198"/>
      <c r="FR237" s="198"/>
      <c r="FS237" s="198"/>
      <c r="FT237" s="198"/>
      <c r="FU237" s="198"/>
      <c r="FV237" s="198"/>
      <c r="FW237" s="198"/>
      <c r="FX237" s="198"/>
    </row>
    <row r="238" spans="1:180" x14ac:dyDescent="0.25">
      <c r="A238" s="198"/>
      <c r="B238" s="198"/>
      <c r="C238" s="226"/>
      <c r="D238" s="224" t="s">
        <v>411</v>
      </c>
      <c r="E238" s="229"/>
      <c r="F238" s="230"/>
      <c r="G238" s="235"/>
      <c r="H238" s="234"/>
      <c r="I238" s="231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219"/>
      <c r="AJ238" s="219"/>
      <c r="AK238" s="219"/>
      <c r="AL238" s="219"/>
      <c r="AM238" s="219"/>
      <c r="AN238" s="219"/>
      <c r="AO238" s="219"/>
      <c r="AP238" s="219"/>
      <c r="AQ238" s="219"/>
      <c r="AR238" s="219"/>
      <c r="AS238" s="219"/>
      <c r="AT238" s="219"/>
      <c r="AU238" s="219"/>
      <c r="AV238" s="219"/>
      <c r="AW238" s="219"/>
      <c r="AX238" s="219"/>
      <c r="AY238" s="219"/>
      <c r="AZ238" s="219"/>
      <c r="BA238" s="219"/>
      <c r="BB238" s="219"/>
      <c r="BC238" s="219"/>
      <c r="BD238" s="219"/>
      <c r="BE238" s="219"/>
      <c r="BF238" s="219"/>
      <c r="BG238" s="284"/>
      <c r="BH238" s="302"/>
      <c r="BI238" s="216"/>
      <c r="BJ238" s="216"/>
      <c r="BK238" s="216"/>
      <c r="BL238" s="216"/>
      <c r="BM238" s="216"/>
      <c r="BN238" s="216"/>
      <c r="BO238" s="216"/>
      <c r="BP238" s="216"/>
      <c r="BQ238" s="200"/>
      <c r="BR238" s="200"/>
      <c r="BS238" s="200"/>
      <c r="BT238" s="200"/>
      <c r="BU238" s="200"/>
      <c r="BV238" s="200"/>
      <c r="BW238" s="200"/>
      <c r="BX238" s="200"/>
      <c r="BY238" s="200"/>
      <c r="BZ238" s="200"/>
      <c r="CA238" s="200"/>
      <c r="CB238" s="200"/>
      <c r="CC238" s="200"/>
      <c r="CD238" s="200"/>
      <c r="CE238" s="200"/>
      <c r="CF238" s="200"/>
      <c r="CG238" s="200"/>
      <c r="CH238" s="200"/>
      <c r="CI238" s="200"/>
      <c r="CJ238" s="200"/>
      <c r="CL238" s="200"/>
      <c r="CM238" s="200"/>
      <c r="CN238" s="200"/>
      <c r="CO238" s="200"/>
      <c r="CP238" s="200"/>
      <c r="CQ238" s="200"/>
      <c r="CR238" s="200"/>
      <c r="CS238" s="200"/>
      <c r="CT238" s="200"/>
      <c r="CU238" s="200"/>
      <c r="CV238" s="200"/>
      <c r="CW238" s="200"/>
      <c r="CX238" s="200"/>
      <c r="CY238" s="200"/>
      <c r="CZ238" s="200"/>
      <c r="DA238" s="200"/>
      <c r="DB238" s="200"/>
      <c r="DC238" s="200"/>
      <c r="DD238" s="200"/>
      <c r="DE238" s="200"/>
      <c r="DF238" s="200"/>
      <c r="DG238" s="200"/>
      <c r="DH238" s="200"/>
      <c r="DI238" s="200"/>
      <c r="DJ238" s="200"/>
      <c r="DK238" s="200"/>
      <c r="DL238" s="200"/>
      <c r="DM238" s="200"/>
      <c r="DN238" s="200"/>
      <c r="DO238" s="200"/>
      <c r="DP238" s="200"/>
      <c r="DQ238" s="200"/>
      <c r="DR238" s="200"/>
      <c r="DS238" s="200"/>
      <c r="DT238" s="200"/>
      <c r="DU238" s="200"/>
      <c r="DV238" s="200"/>
      <c r="DW238" s="200"/>
      <c r="DX238" s="200"/>
      <c r="DY238" s="200"/>
      <c r="DZ238" s="200"/>
      <c r="EA238" s="200"/>
      <c r="EB238" s="200"/>
      <c r="EC238" s="200"/>
      <c r="ED238" s="200"/>
      <c r="EE238" s="200"/>
      <c r="EF238" s="200"/>
      <c r="EG238" s="200"/>
      <c r="EH238" s="200"/>
      <c r="EI238" s="200"/>
      <c r="EJ238" s="200"/>
      <c r="EK238" s="200"/>
      <c r="EL238" s="200"/>
      <c r="EM238" s="200"/>
      <c r="EN238" s="200"/>
      <c r="EO238" s="200"/>
      <c r="EP238" s="200"/>
      <c r="EQ238" s="200"/>
      <c r="ER238" s="200"/>
      <c r="ES238" s="200"/>
      <c r="ET238" s="200"/>
      <c r="EU238" s="200"/>
      <c r="EV238" s="200"/>
      <c r="EW238" s="200"/>
      <c r="EX238" s="200"/>
      <c r="EY238" s="200"/>
      <c r="EZ238" s="200"/>
      <c r="FA238" s="200"/>
      <c r="FB238" s="200"/>
      <c r="FC238" s="200"/>
      <c r="FD238" s="198"/>
      <c r="FE238" s="198"/>
      <c r="FF238" s="198"/>
      <c r="FG238" s="198"/>
      <c r="FH238" s="198"/>
      <c r="FI238" s="198"/>
      <c r="FJ238" s="198"/>
      <c r="FK238" s="198"/>
      <c r="FL238" s="198"/>
      <c r="FM238" s="198"/>
      <c r="FN238" s="198"/>
      <c r="FO238" s="198"/>
      <c r="FP238" s="198"/>
      <c r="FQ238" s="198"/>
      <c r="FR238" s="198"/>
      <c r="FS238" s="198"/>
      <c r="FT238" s="198"/>
      <c r="FU238" s="198"/>
      <c r="FV238" s="198"/>
      <c r="FW238" s="198"/>
      <c r="FX238" s="198"/>
    </row>
    <row r="239" spans="1:180" x14ac:dyDescent="0.25">
      <c r="A239" s="198"/>
      <c r="B239" s="198"/>
      <c r="C239" s="226"/>
      <c r="D239" s="224" t="s">
        <v>28</v>
      </c>
      <c r="E239" s="229">
        <f>E234</f>
        <v>1</v>
      </c>
      <c r="F239" s="230" t="s">
        <v>365</v>
      </c>
      <c r="G239" s="235">
        <f>G234</f>
        <v>59751032.319999993</v>
      </c>
      <c r="H239" s="234">
        <f>G239/$G$400*100</f>
        <v>0.34534869272132968</v>
      </c>
      <c r="I239" s="231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219"/>
      <c r="AJ239" s="219"/>
      <c r="AK239" s="219"/>
      <c r="AL239" s="219"/>
      <c r="AM239" s="219"/>
      <c r="AN239" s="219"/>
      <c r="AO239" s="2"/>
      <c r="AP239" s="2"/>
      <c r="AQ239" s="220">
        <f>H239/$E$239*1</f>
        <v>0.34534869272132968</v>
      </c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219"/>
      <c r="BD239" s="219"/>
      <c r="BE239" s="219"/>
      <c r="BF239" s="219"/>
      <c r="BG239" s="284"/>
      <c r="BH239" s="302"/>
      <c r="BI239" s="216"/>
      <c r="BJ239" s="216"/>
      <c r="BK239" s="216"/>
      <c r="BL239" s="216"/>
      <c r="BM239" s="216"/>
      <c r="BN239" s="216"/>
      <c r="BO239" s="216"/>
      <c r="BP239" s="216"/>
      <c r="BQ239" s="200"/>
      <c r="BR239" s="200"/>
      <c r="BS239" s="200"/>
      <c r="BT239" s="200"/>
      <c r="BU239" s="200"/>
      <c r="BV239" s="200"/>
      <c r="BW239" s="200"/>
      <c r="BX239" s="200"/>
      <c r="BY239" s="200"/>
      <c r="BZ239" s="200"/>
      <c r="CA239" s="200"/>
      <c r="CB239" s="200"/>
      <c r="CC239" s="200"/>
      <c r="CD239" s="200"/>
      <c r="CE239" s="200"/>
      <c r="CF239" s="200"/>
      <c r="CG239" s="200"/>
      <c r="CH239" s="200"/>
      <c r="CI239" s="200"/>
      <c r="CJ239" s="200"/>
      <c r="CL239" s="200"/>
      <c r="CM239" s="200"/>
      <c r="CN239" s="200"/>
      <c r="CO239" s="200"/>
      <c r="CP239" s="200"/>
      <c r="CQ239" s="200"/>
      <c r="CR239" s="200"/>
      <c r="CS239" s="200"/>
      <c r="CT239" s="200"/>
      <c r="CU239" s="200"/>
      <c r="CV239" s="200"/>
      <c r="CW239" s="200"/>
      <c r="CX239" s="200"/>
      <c r="CY239" s="200"/>
      <c r="CZ239" s="200"/>
      <c r="DA239" s="200"/>
      <c r="DB239" s="200"/>
      <c r="DC239" s="200"/>
      <c r="DD239" s="200"/>
      <c r="DE239" s="200"/>
      <c r="DF239" s="200"/>
      <c r="DG239" s="200"/>
      <c r="DH239" s="200"/>
      <c r="DI239" s="200"/>
      <c r="DJ239" s="200"/>
      <c r="DK239" s="200"/>
      <c r="DL239" s="200"/>
      <c r="DM239" s="200"/>
      <c r="DN239" s="200"/>
      <c r="DO239" s="200"/>
      <c r="DP239" s="200"/>
      <c r="DQ239" s="200"/>
      <c r="DR239" s="200"/>
      <c r="DS239" s="200"/>
      <c r="DT239" s="200"/>
      <c r="DU239" s="200"/>
      <c r="DV239" s="200"/>
      <c r="DW239" s="200"/>
      <c r="DX239" s="200"/>
      <c r="DY239" s="200"/>
      <c r="DZ239" s="200"/>
      <c r="EA239" s="200"/>
      <c r="EB239" s="200"/>
      <c r="EC239" s="200"/>
      <c r="ED239" s="200"/>
      <c r="EE239" s="200"/>
      <c r="EF239" s="200"/>
      <c r="EG239" s="200"/>
      <c r="EH239" s="200"/>
      <c r="EI239" s="200"/>
      <c r="EJ239" s="200"/>
      <c r="EK239" s="200"/>
      <c r="EL239" s="200"/>
      <c r="EM239" s="200"/>
      <c r="EN239" s="200"/>
      <c r="EO239" s="200"/>
      <c r="EP239" s="200"/>
      <c r="EQ239" s="200"/>
      <c r="ER239" s="200"/>
      <c r="ES239" s="200"/>
      <c r="ET239" s="200"/>
      <c r="EU239" s="200"/>
      <c r="EV239" s="200"/>
      <c r="EW239" s="200"/>
      <c r="EX239" s="200"/>
      <c r="EY239" s="200"/>
      <c r="EZ239" s="200"/>
      <c r="FA239" s="200"/>
      <c r="FB239" s="200"/>
      <c r="FC239" s="200"/>
      <c r="FD239" s="198"/>
      <c r="FE239" s="198"/>
      <c r="FF239" s="198"/>
      <c r="FG239" s="198"/>
      <c r="FH239" s="198"/>
      <c r="FI239" s="198"/>
      <c r="FJ239" s="198"/>
      <c r="FK239" s="198"/>
      <c r="FL239" s="198"/>
      <c r="FM239" s="198"/>
      <c r="FN239" s="198"/>
      <c r="FO239" s="198"/>
      <c r="FP239" s="198"/>
      <c r="FQ239" s="198"/>
      <c r="FR239" s="198"/>
      <c r="FS239" s="198"/>
      <c r="FT239" s="198"/>
      <c r="FU239" s="198"/>
      <c r="FV239" s="198"/>
      <c r="FW239" s="198"/>
      <c r="FX239" s="198"/>
    </row>
    <row r="240" spans="1:180" x14ac:dyDescent="0.25">
      <c r="A240" s="198"/>
      <c r="B240" s="198"/>
      <c r="C240" s="226"/>
      <c r="D240" s="224" t="s">
        <v>29</v>
      </c>
      <c r="E240" s="229">
        <f t="shared" ref="E240:E242" si="4">E235</f>
        <v>2</v>
      </c>
      <c r="F240" s="230" t="s">
        <v>365</v>
      </c>
      <c r="G240" s="235">
        <f t="shared" ref="G240:G242" si="5">G235</f>
        <v>148213836.95962498</v>
      </c>
      <c r="H240" s="234">
        <f>G240/$G$400*100</f>
        <v>0.85664553146282429</v>
      </c>
      <c r="I240" s="231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219"/>
      <c r="AJ240" s="219"/>
      <c r="AK240" s="219"/>
      <c r="AL240" s="219"/>
      <c r="AM240" s="219"/>
      <c r="AN240" s="219"/>
      <c r="AO240" s="2"/>
      <c r="AP240" s="2"/>
      <c r="AQ240" s="219"/>
      <c r="AR240" s="220">
        <f>H240/$E$240*2</f>
        <v>0.85664553146282429</v>
      </c>
      <c r="AS240" s="219"/>
      <c r="AT240" s="219"/>
      <c r="AU240" s="219"/>
      <c r="AV240" s="219"/>
      <c r="AW240" s="219"/>
      <c r="AX240" s="219"/>
      <c r="AY240" s="219"/>
      <c r="AZ240" s="219"/>
      <c r="BA240" s="219"/>
      <c r="BB240" s="219"/>
      <c r="BC240" s="219"/>
      <c r="BD240" s="219"/>
      <c r="BE240" s="219"/>
      <c r="BF240" s="219"/>
      <c r="BG240" s="284"/>
      <c r="BH240" s="302"/>
      <c r="BI240" s="216"/>
      <c r="BJ240" s="216"/>
      <c r="BK240" s="216"/>
      <c r="BL240" s="216"/>
      <c r="BM240" s="216"/>
      <c r="BN240" s="216"/>
      <c r="BO240" s="216"/>
      <c r="BP240" s="216"/>
      <c r="BQ240" s="200"/>
      <c r="BR240" s="200"/>
      <c r="BS240" s="200"/>
      <c r="BT240" s="200"/>
      <c r="BU240" s="200"/>
      <c r="BV240" s="200"/>
      <c r="BW240" s="200"/>
      <c r="BX240" s="200"/>
      <c r="BY240" s="200"/>
      <c r="BZ240" s="200"/>
      <c r="CA240" s="200"/>
      <c r="CB240" s="200"/>
      <c r="CC240" s="200"/>
      <c r="CD240" s="200"/>
      <c r="CE240" s="200"/>
      <c r="CF240" s="200"/>
      <c r="CG240" s="200"/>
      <c r="CH240" s="200"/>
      <c r="CI240" s="200"/>
      <c r="CJ240" s="200"/>
      <c r="CL240" s="200"/>
      <c r="CM240" s="200"/>
      <c r="CN240" s="200"/>
      <c r="CO240" s="200"/>
      <c r="CP240" s="200"/>
      <c r="CQ240" s="200"/>
      <c r="CR240" s="200"/>
      <c r="CS240" s="200"/>
      <c r="CT240" s="200"/>
      <c r="CU240" s="200"/>
      <c r="CV240" s="200"/>
      <c r="CW240" s="200"/>
      <c r="CX240" s="200"/>
      <c r="CY240" s="200"/>
      <c r="CZ240" s="200"/>
      <c r="DA240" s="200"/>
      <c r="DB240" s="200"/>
      <c r="DC240" s="200"/>
      <c r="DD240" s="200"/>
      <c r="DE240" s="200"/>
      <c r="DF240" s="200"/>
      <c r="DG240" s="200"/>
      <c r="DH240" s="200"/>
      <c r="DI240" s="200"/>
      <c r="DJ240" s="200"/>
      <c r="DK240" s="200"/>
      <c r="DL240" s="200"/>
      <c r="DM240" s="200"/>
      <c r="DN240" s="200"/>
      <c r="DO240" s="200"/>
      <c r="DP240" s="200"/>
      <c r="DQ240" s="200"/>
      <c r="DR240" s="200"/>
      <c r="DS240" s="200"/>
      <c r="DT240" s="200"/>
      <c r="DU240" s="200"/>
      <c r="DV240" s="200"/>
      <c r="DW240" s="200"/>
      <c r="DX240" s="200"/>
      <c r="DY240" s="200"/>
      <c r="DZ240" s="200"/>
      <c r="EA240" s="200"/>
      <c r="EB240" s="200"/>
      <c r="EC240" s="200"/>
      <c r="ED240" s="200"/>
      <c r="EE240" s="200"/>
      <c r="EF240" s="200"/>
      <c r="EG240" s="200"/>
      <c r="EH240" s="200"/>
      <c r="EI240" s="200"/>
      <c r="EJ240" s="200"/>
      <c r="EK240" s="200"/>
      <c r="EL240" s="200"/>
      <c r="EM240" s="200"/>
      <c r="EN240" s="200"/>
      <c r="EO240" s="200"/>
      <c r="EP240" s="200"/>
      <c r="EQ240" s="200"/>
      <c r="ER240" s="200"/>
      <c r="ES240" s="200"/>
      <c r="ET240" s="200"/>
      <c r="EU240" s="200"/>
      <c r="EV240" s="200"/>
      <c r="EW240" s="200"/>
      <c r="EX240" s="200"/>
      <c r="EY240" s="200"/>
      <c r="EZ240" s="200"/>
      <c r="FA240" s="200"/>
      <c r="FB240" s="200"/>
      <c r="FC240" s="200"/>
      <c r="FD240" s="198"/>
      <c r="FE240" s="198"/>
      <c r="FF240" s="198"/>
      <c r="FG240" s="198"/>
      <c r="FH240" s="198"/>
      <c r="FI240" s="198"/>
      <c r="FJ240" s="198"/>
      <c r="FK240" s="198"/>
      <c r="FL240" s="198"/>
      <c r="FM240" s="198"/>
      <c r="FN240" s="198"/>
      <c r="FO240" s="198"/>
      <c r="FP240" s="198"/>
      <c r="FQ240" s="198"/>
      <c r="FR240" s="198"/>
      <c r="FS240" s="198"/>
      <c r="FT240" s="198"/>
      <c r="FU240" s="198"/>
      <c r="FV240" s="198"/>
      <c r="FW240" s="198"/>
      <c r="FX240" s="198"/>
    </row>
    <row r="241" spans="1:180" x14ac:dyDescent="0.25">
      <c r="A241" s="198"/>
      <c r="B241" s="198"/>
      <c r="C241" s="226"/>
      <c r="D241" s="224" t="s">
        <v>412</v>
      </c>
      <c r="E241" s="229">
        <f t="shared" si="4"/>
        <v>2</v>
      </c>
      <c r="F241" s="230" t="s">
        <v>365</v>
      </c>
      <c r="G241" s="235">
        <f t="shared" si="5"/>
        <v>6652560.7529999996</v>
      </c>
      <c r="H241" s="234">
        <f>G241/$G$400*100</f>
        <v>3.845043457983513E-2</v>
      </c>
      <c r="I241" s="231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219"/>
      <c r="AJ241" s="219"/>
      <c r="AK241" s="219"/>
      <c r="AL241" s="219"/>
      <c r="AM241" s="219"/>
      <c r="AN241" s="219"/>
      <c r="AO241" s="2"/>
      <c r="AP241" s="2"/>
      <c r="AQ241" s="219"/>
      <c r="AR241" s="220">
        <f>H241/$E$241*2</f>
        <v>3.845043457983513E-2</v>
      </c>
      <c r="AS241" s="219"/>
      <c r="AT241" s="219"/>
      <c r="AU241" s="219"/>
      <c r="AV241" s="219"/>
      <c r="AW241" s="219"/>
      <c r="AX241" s="219"/>
      <c r="AY241" s="219"/>
      <c r="AZ241" s="219"/>
      <c r="BA241" s="219"/>
      <c r="BB241" s="219"/>
      <c r="BC241" s="219"/>
      <c r="BD241" s="219"/>
      <c r="BE241" s="219"/>
      <c r="BF241" s="219"/>
      <c r="BG241" s="284"/>
      <c r="BH241" s="302"/>
      <c r="BI241" s="216"/>
      <c r="BJ241" s="216"/>
      <c r="BK241" s="216"/>
      <c r="BL241" s="216"/>
      <c r="BM241" s="216"/>
      <c r="BN241" s="216"/>
      <c r="BO241" s="216"/>
      <c r="BP241" s="216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200"/>
      <c r="CA241" s="200"/>
      <c r="CB241" s="200"/>
      <c r="CC241" s="200"/>
      <c r="CD241" s="200"/>
      <c r="CE241" s="200"/>
      <c r="CF241" s="200"/>
      <c r="CG241" s="200"/>
      <c r="CH241" s="200"/>
      <c r="CI241" s="200"/>
      <c r="CJ241" s="200"/>
      <c r="CL241" s="200"/>
      <c r="CM241" s="200"/>
      <c r="CN241" s="200"/>
      <c r="CO241" s="200"/>
      <c r="CP241" s="200"/>
      <c r="CQ241" s="200"/>
      <c r="CR241" s="200"/>
      <c r="CS241" s="200"/>
      <c r="CT241" s="200"/>
      <c r="CU241" s="200"/>
      <c r="CV241" s="200"/>
      <c r="CW241" s="200"/>
      <c r="CX241" s="200"/>
      <c r="CY241" s="200"/>
      <c r="CZ241" s="200"/>
      <c r="DA241" s="200"/>
      <c r="DB241" s="200"/>
      <c r="DC241" s="200"/>
      <c r="DD241" s="200"/>
      <c r="DE241" s="200"/>
      <c r="DF241" s="200"/>
      <c r="DG241" s="200"/>
      <c r="DH241" s="200"/>
      <c r="DI241" s="200"/>
      <c r="DJ241" s="200"/>
      <c r="DK241" s="200"/>
      <c r="DL241" s="200"/>
      <c r="DM241" s="200"/>
      <c r="DN241" s="200"/>
      <c r="DO241" s="200"/>
      <c r="DP241" s="200"/>
      <c r="DQ241" s="200"/>
      <c r="DR241" s="200"/>
      <c r="DS241" s="200"/>
      <c r="DT241" s="200"/>
      <c r="DU241" s="200"/>
      <c r="DV241" s="200"/>
      <c r="DW241" s="200"/>
      <c r="DX241" s="200"/>
      <c r="DY241" s="200"/>
      <c r="DZ241" s="200"/>
      <c r="EA241" s="200"/>
      <c r="EB241" s="200"/>
      <c r="EC241" s="200"/>
      <c r="ED241" s="200"/>
      <c r="EE241" s="200"/>
      <c r="EF241" s="200"/>
      <c r="EG241" s="200"/>
      <c r="EH241" s="200"/>
      <c r="EI241" s="200"/>
      <c r="EJ241" s="200"/>
      <c r="EK241" s="200"/>
      <c r="EL241" s="200"/>
      <c r="EM241" s="200"/>
      <c r="EN241" s="200"/>
      <c r="EO241" s="200"/>
      <c r="EP241" s="200"/>
      <c r="EQ241" s="200"/>
      <c r="ER241" s="200"/>
      <c r="ES241" s="200"/>
      <c r="ET241" s="200"/>
      <c r="EU241" s="200"/>
      <c r="EV241" s="200"/>
      <c r="EW241" s="200"/>
      <c r="EX241" s="200"/>
      <c r="EY241" s="200"/>
      <c r="EZ241" s="200"/>
      <c r="FA241" s="200"/>
      <c r="FB241" s="200"/>
      <c r="FC241" s="200"/>
      <c r="FD241" s="198"/>
      <c r="FE241" s="198"/>
      <c r="FF241" s="198"/>
      <c r="FG241" s="198"/>
      <c r="FH241" s="198"/>
      <c r="FI241" s="198"/>
      <c r="FJ241" s="198"/>
      <c r="FK241" s="198"/>
      <c r="FL241" s="198"/>
      <c r="FM241" s="198"/>
      <c r="FN241" s="198"/>
      <c r="FO241" s="198"/>
      <c r="FP241" s="198"/>
      <c r="FQ241" s="198"/>
      <c r="FR241" s="198"/>
      <c r="FS241" s="198"/>
      <c r="FT241" s="198"/>
      <c r="FU241" s="198"/>
      <c r="FV241" s="198"/>
      <c r="FW241" s="198"/>
      <c r="FX241" s="198"/>
    </row>
    <row r="242" spans="1:180" x14ac:dyDescent="0.25">
      <c r="A242" s="198"/>
      <c r="B242" s="198"/>
      <c r="C242" s="226"/>
      <c r="D242" s="224" t="s">
        <v>32</v>
      </c>
      <c r="E242" s="229">
        <f t="shared" si="4"/>
        <v>2</v>
      </c>
      <c r="F242" s="230" t="s">
        <v>365</v>
      </c>
      <c r="G242" s="235">
        <f t="shared" si="5"/>
        <v>4530218.0699999994</v>
      </c>
      <c r="H242" s="234">
        <f>G242/$G$400*100</f>
        <v>2.6183729844837685E-2</v>
      </c>
      <c r="I242" s="231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219"/>
      <c r="AJ242" s="219"/>
      <c r="AK242" s="219"/>
      <c r="AL242" s="219"/>
      <c r="AM242" s="219"/>
      <c r="AN242" s="219"/>
      <c r="AO242" s="2"/>
      <c r="AP242" s="2"/>
      <c r="AQ242" s="219"/>
      <c r="AR242" s="220">
        <f>H242/$E$242*2</f>
        <v>2.6183729844837685E-2</v>
      </c>
      <c r="AS242" s="219"/>
      <c r="AT242" s="219"/>
      <c r="AU242" s="219"/>
      <c r="AV242" s="219"/>
      <c r="AW242" s="219"/>
      <c r="AX242" s="219"/>
      <c r="AY242" s="219"/>
      <c r="AZ242" s="219"/>
      <c r="BA242" s="219"/>
      <c r="BB242" s="219"/>
      <c r="BC242" s="219"/>
      <c r="BD242" s="219"/>
      <c r="BE242" s="219"/>
      <c r="BF242" s="219"/>
      <c r="BG242" s="284"/>
      <c r="BH242" s="302"/>
      <c r="BI242" s="216"/>
      <c r="BJ242" s="216"/>
      <c r="BK242" s="216"/>
      <c r="BL242" s="216"/>
      <c r="BM242" s="216"/>
      <c r="BN242" s="216"/>
      <c r="BO242" s="216"/>
      <c r="BP242" s="216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00"/>
      <c r="CA242" s="200"/>
      <c r="CB242" s="200"/>
      <c r="CC242" s="200"/>
      <c r="CD242" s="200"/>
      <c r="CE242" s="200"/>
      <c r="CF242" s="200"/>
      <c r="CG242" s="200"/>
      <c r="CH242" s="200"/>
      <c r="CI242" s="200"/>
      <c r="CJ242" s="200"/>
      <c r="CL242" s="200"/>
      <c r="CM242" s="200"/>
      <c r="CN242" s="200"/>
      <c r="CO242" s="200"/>
      <c r="CP242" s="200"/>
      <c r="CQ242" s="200"/>
      <c r="CR242" s="200"/>
      <c r="CS242" s="200"/>
      <c r="CT242" s="200"/>
      <c r="CU242" s="200"/>
      <c r="CV242" s="200"/>
      <c r="CW242" s="200"/>
      <c r="CX242" s="200"/>
      <c r="CY242" s="200"/>
      <c r="CZ242" s="200"/>
      <c r="DA242" s="200"/>
      <c r="DB242" s="200"/>
      <c r="DC242" s="200"/>
      <c r="DD242" s="200"/>
      <c r="DE242" s="200"/>
      <c r="DF242" s="200"/>
      <c r="DG242" s="200"/>
      <c r="DH242" s="200"/>
      <c r="DI242" s="200"/>
      <c r="DJ242" s="200"/>
      <c r="DK242" s="200"/>
      <c r="DL242" s="200"/>
      <c r="DM242" s="200"/>
      <c r="DN242" s="200"/>
      <c r="DO242" s="200"/>
      <c r="DP242" s="200"/>
      <c r="DQ242" s="200"/>
      <c r="DR242" s="200"/>
      <c r="DS242" s="200"/>
      <c r="DT242" s="200"/>
      <c r="DU242" s="200"/>
      <c r="DV242" s="200"/>
      <c r="DW242" s="200"/>
      <c r="DX242" s="200"/>
      <c r="DY242" s="200"/>
      <c r="DZ242" s="200"/>
      <c r="EA242" s="200"/>
      <c r="EB242" s="200"/>
      <c r="EC242" s="200"/>
      <c r="ED242" s="200"/>
      <c r="EE242" s="200"/>
      <c r="EF242" s="200"/>
      <c r="EG242" s="200"/>
      <c r="EH242" s="200"/>
      <c r="EI242" s="200"/>
      <c r="EJ242" s="200"/>
      <c r="EK242" s="200"/>
      <c r="EL242" s="200"/>
      <c r="EM242" s="200"/>
      <c r="EN242" s="200"/>
      <c r="EO242" s="200"/>
      <c r="EP242" s="200"/>
      <c r="EQ242" s="200"/>
      <c r="ER242" s="200"/>
      <c r="ES242" s="200"/>
      <c r="ET242" s="200"/>
      <c r="EU242" s="200"/>
      <c r="EV242" s="200"/>
      <c r="EW242" s="200"/>
      <c r="EX242" s="200"/>
      <c r="EY242" s="200"/>
      <c r="EZ242" s="200"/>
      <c r="FA242" s="200"/>
      <c r="FB242" s="200"/>
      <c r="FC242" s="200"/>
      <c r="FD242" s="198"/>
      <c r="FE242" s="198"/>
      <c r="FF242" s="198"/>
      <c r="FG242" s="198"/>
      <c r="FH242" s="198"/>
      <c r="FI242" s="198"/>
      <c r="FJ242" s="198"/>
      <c r="FK242" s="198"/>
      <c r="FL242" s="198"/>
      <c r="FM242" s="198"/>
      <c r="FN242" s="198"/>
      <c r="FO242" s="198"/>
      <c r="FP242" s="198"/>
      <c r="FQ242" s="198"/>
      <c r="FR242" s="198"/>
      <c r="FS242" s="198"/>
      <c r="FT242" s="198"/>
      <c r="FU242" s="198"/>
      <c r="FV242" s="198"/>
      <c r="FW242" s="198"/>
      <c r="FX242" s="198"/>
    </row>
    <row r="243" spans="1:180" x14ac:dyDescent="0.25">
      <c r="A243" s="198"/>
      <c r="B243" s="198"/>
      <c r="C243" s="226"/>
      <c r="D243" s="224"/>
      <c r="E243" s="229"/>
      <c r="F243" s="230"/>
      <c r="G243" s="235"/>
      <c r="H243" s="234"/>
      <c r="I243" s="231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219"/>
      <c r="AJ243" s="219"/>
      <c r="AK243" s="219"/>
      <c r="AL243" s="219"/>
      <c r="AM243" s="219"/>
      <c r="AN243" s="219"/>
      <c r="AO243" s="219"/>
      <c r="AP243" s="219"/>
      <c r="AQ243" s="219"/>
      <c r="AR243" s="219"/>
      <c r="AS243" s="219"/>
      <c r="AT243" s="219"/>
      <c r="AU243" s="219"/>
      <c r="AV243" s="219"/>
      <c r="AW243" s="219"/>
      <c r="AX243" s="219"/>
      <c r="AY243" s="219"/>
      <c r="AZ243" s="219"/>
      <c r="BA243" s="219"/>
      <c r="BB243" s="219"/>
      <c r="BC243" s="219"/>
      <c r="BD243" s="219"/>
      <c r="BE243" s="219"/>
      <c r="BF243" s="219"/>
      <c r="BG243" s="284"/>
      <c r="BH243" s="303"/>
      <c r="BI243" s="1"/>
      <c r="BJ243" s="216"/>
      <c r="BK243" s="216"/>
      <c r="BL243" s="216"/>
      <c r="BM243" s="216"/>
      <c r="BN243" s="216"/>
      <c r="BO243" s="216"/>
      <c r="BP243" s="216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L243" s="200"/>
      <c r="CM243" s="200"/>
      <c r="CN243" s="200"/>
      <c r="CO243" s="200"/>
      <c r="CP243" s="200"/>
      <c r="CQ243" s="200"/>
      <c r="CR243" s="200"/>
      <c r="CS243" s="200"/>
      <c r="CT243" s="200"/>
      <c r="CU243" s="200"/>
      <c r="CV243" s="200"/>
      <c r="CW243" s="200"/>
      <c r="CX243" s="200"/>
      <c r="CY243" s="200"/>
      <c r="CZ243" s="200"/>
      <c r="DA243" s="200"/>
      <c r="DB243" s="200"/>
      <c r="DC243" s="200"/>
      <c r="DD243" s="200"/>
      <c r="DE243" s="200"/>
      <c r="DF243" s="200"/>
      <c r="DG243" s="200"/>
      <c r="DH243" s="200"/>
      <c r="DI243" s="200"/>
      <c r="DJ243" s="200"/>
      <c r="DK243" s="200"/>
      <c r="DL243" s="200"/>
      <c r="DM243" s="200"/>
      <c r="DN243" s="200"/>
      <c r="DO243" s="200"/>
      <c r="DP243" s="200"/>
      <c r="DQ243" s="200"/>
      <c r="DR243" s="200"/>
      <c r="DS243" s="200"/>
      <c r="DT243" s="200"/>
      <c r="DU243" s="200"/>
      <c r="DV243" s="200"/>
      <c r="DW243" s="200"/>
      <c r="DX243" s="200"/>
      <c r="DY243" s="200"/>
      <c r="DZ243" s="200"/>
      <c r="EA243" s="200"/>
      <c r="EB243" s="200"/>
      <c r="EC243" s="200"/>
      <c r="ED243" s="200"/>
      <c r="EE243" s="200"/>
      <c r="EF243" s="200"/>
      <c r="EG243" s="200"/>
      <c r="EH243" s="200"/>
      <c r="EI243" s="200"/>
      <c r="EJ243" s="200"/>
      <c r="EK243" s="200"/>
      <c r="EL243" s="200"/>
      <c r="EM243" s="200"/>
      <c r="EN243" s="200"/>
      <c r="EO243" s="200"/>
      <c r="EP243" s="200"/>
      <c r="EQ243" s="200"/>
      <c r="ER243" s="200"/>
      <c r="ES243" s="200"/>
      <c r="ET243" s="200"/>
      <c r="EU243" s="200"/>
      <c r="EV243" s="200"/>
      <c r="EW243" s="200"/>
      <c r="EX243" s="200"/>
      <c r="EY243" s="200"/>
      <c r="EZ243" s="200"/>
      <c r="FA243" s="200"/>
      <c r="FB243" s="200"/>
      <c r="FC243" s="200"/>
      <c r="FD243" s="198"/>
      <c r="FE243" s="198"/>
      <c r="FF243" s="198"/>
      <c r="FG243" s="198"/>
      <c r="FH243" s="198"/>
      <c r="FI243" s="198"/>
      <c r="FJ243" s="198"/>
      <c r="FK243" s="198"/>
      <c r="FL243" s="198"/>
      <c r="FM243" s="198"/>
      <c r="FN243" s="198"/>
      <c r="FO243" s="198"/>
      <c r="FP243" s="198"/>
      <c r="FQ243" s="198"/>
      <c r="FR243" s="198"/>
      <c r="FS243" s="198"/>
      <c r="FT243" s="198"/>
      <c r="FU243" s="198"/>
      <c r="FV243" s="198"/>
      <c r="FW243" s="198"/>
      <c r="FX243" s="198"/>
    </row>
    <row r="244" spans="1:180" x14ac:dyDescent="0.25">
      <c r="A244" s="198"/>
      <c r="B244" s="198"/>
      <c r="C244" s="226" t="s">
        <v>190</v>
      </c>
      <c r="D244" s="224" t="str">
        <f>Durasi!B146</f>
        <v>PEKERJAAN KUSEN</v>
      </c>
      <c r="E244" s="229"/>
      <c r="F244" s="230"/>
      <c r="G244" s="235"/>
      <c r="H244" s="234"/>
      <c r="I244" s="231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219"/>
      <c r="AJ244" s="219"/>
      <c r="AK244" s="219"/>
      <c r="AL244" s="219"/>
      <c r="AM244" s="219"/>
      <c r="AN244" s="219"/>
      <c r="AO244" s="219"/>
      <c r="AP244" s="219"/>
      <c r="AQ244" s="219"/>
      <c r="AR244" s="219"/>
      <c r="AS244" s="219"/>
      <c r="AT244" s="219"/>
      <c r="AU244" s="219"/>
      <c r="AV244" s="219"/>
      <c r="AW244" s="219"/>
      <c r="AX244" s="219"/>
      <c r="AY244" s="219"/>
      <c r="AZ244" s="219"/>
      <c r="BA244" s="219"/>
      <c r="BB244" s="219"/>
      <c r="BC244" s="219"/>
      <c r="BD244" s="219"/>
      <c r="BE244" s="219"/>
      <c r="BF244" s="219"/>
      <c r="BG244" s="284"/>
      <c r="BH244" s="302"/>
      <c r="BI244" s="1"/>
      <c r="BJ244" s="216"/>
      <c r="BK244" s="216"/>
      <c r="BL244" s="216"/>
      <c r="BM244" s="216"/>
      <c r="BN244" s="216"/>
      <c r="BO244" s="216"/>
      <c r="BP244" s="216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200"/>
      <c r="CA244" s="200"/>
      <c r="CB244" s="200"/>
      <c r="CC244" s="200"/>
      <c r="CD244" s="200"/>
      <c r="CE244" s="200"/>
      <c r="CF244" s="200"/>
      <c r="CG244" s="200"/>
      <c r="CH244" s="200"/>
      <c r="CI244" s="200"/>
      <c r="CJ244" s="200"/>
      <c r="CL244" s="200"/>
      <c r="CM244" s="200"/>
      <c r="CN244" s="200"/>
      <c r="CO244" s="200"/>
      <c r="CP244" s="200"/>
      <c r="CQ244" s="200"/>
      <c r="CR244" s="200"/>
      <c r="CS244" s="200"/>
      <c r="CT244" s="200"/>
      <c r="CU244" s="200"/>
      <c r="CV244" s="200"/>
      <c r="CW244" s="200"/>
      <c r="CX244" s="200"/>
      <c r="CY244" s="200"/>
      <c r="CZ244" s="200"/>
      <c r="DA244" s="200"/>
      <c r="DB244" s="200"/>
      <c r="DC244" s="200"/>
      <c r="DD244" s="200"/>
      <c r="DE244" s="200"/>
      <c r="DF244" s="200"/>
      <c r="DG244" s="200"/>
      <c r="DH244" s="200"/>
      <c r="DI244" s="200"/>
      <c r="DJ244" s="200"/>
      <c r="DK244" s="200"/>
      <c r="DL244" s="200"/>
      <c r="DM244" s="200"/>
      <c r="DN244" s="200"/>
      <c r="DO244" s="200"/>
      <c r="DP244" s="200"/>
      <c r="DQ244" s="200"/>
      <c r="DR244" s="200"/>
      <c r="DS244" s="200"/>
      <c r="DT244" s="200"/>
      <c r="DU244" s="200"/>
      <c r="DV244" s="200"/>
      <c r="DW244" s="200"/>
      <c r="DX244" s="200"/>
      <c r="DY244" s="200"/>
      <c r="DZ244" s="200"/>
      <c r="EA244" s="200"/>
      <c r="EB244" s="200"/>
      <c r="EC244" s="200"/>
      <c r="ED244" s="200"/>
      <c r="EE244" s="200"/>
      <c r="EF244" s="200"/>
      <c r="EG244" s="200"/>
      <c r="EH244" s="200"/>
      <c r="EI244" s="200"/>
      <c r="EJ244" s="200"/>
      <c r="EK244" s="200"/>
      <c r="EL244" s="200"/>
      <c r="EM244" s="200"/>
      <c r="EN244" s="200"/>
      <c r="EO244" s="200"/>
      <c r="EP244" s="200"/>
      <c r="EQ244" s="200"/>
      <c r="ER244" s="200"/>
      <c r="ES244" s="200"/>
      <c r="ET244" s="200"/>
      <c r="EU244" s="200"/>
      <c r="EV244" s="200"/>
      <c r="EW244" s="200"/>
      <c r="EX244" s="200"/>
      <c r="EY244" s="200"/>
      <c r="EZ244" s="200"/>
      <c r="FA244" s="200"/>
      <c r="FB244" s="200"/>
      <c r="FC244" s="200"/>
      <c r="FD244" s="198"/>
      <c r="FE244" s="198"/>
      <c r="FF244" s="198"/>
      <c r="FG244" s="198"/>
      <c r="FH244" s="198"/>
      <c r="FI244" s="198"/>
      <c r="FJ244" s="198"/>
      <c r="FK244" s="198"/>
      <c r="FL244" s="198"/>
      <c r="FM244" s="198"/>
      <c r="FN244" s="198"/>
      <c r="FO244" s="198"/>
      <c r="FP244" s="198"/>
      <c r="FQ244" s="198"/>
      <c r="FR244" s="198"/>
      <c r="FS244" s="198"/>
      <c r="FT244" s="198"/>
      <c r="FU244" s="198"/>
      <c r="FV244" s="198"/>
      <c r="FW244" s="198"/>
      <c r="FX244" s="198"/>
    </row>
    <row r="245" spans="1:180" x14ac:dyDescent="0.25">
      <c r="A245" s="198"/>
      <c r="B245" s="198"/>
      <c r="C245" s="226"/>
      <c r="D245" s="224" t="str">
        <f>Durasi!B147</f>
        <v>LANTAI 1</v>
      </c>
      <c r="E245" s="229"/>
      <c r="F245" s="230"/>
      <c r="G245" s="235"/>
      <c r="H245" s="234"/>
      <c r="I245" s="231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"/>
      <c r="Y245" s="2"/>
      <c r="Z245" s="2"/>
      <c r="AA245" s="219"/>
      <c r="AB245" s="219"/>
      <c r="AC245" s="219"/>
      <c r="AD245" s="219"/>
      <c r="AE245" s="219"/>
      <c r="AF245" s="219"/>
      <c r="AG245" s="219"/>
      <c r="AH245" s="219"/>
      <c r="AI245" s="219"/>
      <c r="AJ245" s="219"/>
      <c r="AK245" s="219"/>
      <c r="AL245" s="219"/>
      <c r="AM245" s="219"/>
      <c r="AN245" s="219"/>
      <c r="AO245" s="219"/>
      <c r="AP245" s="219"/>
      <c r="AQ245" s="219"/>
      <c r="AR245" s="219"/>
      <c r="AS245" s="219"/>
      <c r="AT245" s="219"/>
      <c r="AU245" s="219"/>
      <c r="AV245" s="219"/>
      <c r="AW245" s="219"/>
      <c r="AX245" s="219"/>
      <c r="AY245" s="219"/>
      <c r="AZ245" s="219"/>
      <c r="BA245" s="219"/>
      <c r="BB245" s="219"/>
      <c r="BC245" s="219"/>
      <c r="BD245" s="219"/>
      <c r="BE245" s="219"/>
      <c r="BF245" s="219"/>
      <c r="BG245" s="284"/>
      <c r="BH245" s="302"/>
      <c r="BI245" s="1"/>
      <c r="BJ245" s="216"/>
      <c r="BK245" s="216"/>
      <c r="BL245" s="216"/>
      <c r="BM245" s="216"/>
      <c r="BN245" s="216"/>
      <c r="BO245" s="216"/>
      <c r="BP245" s="216"/>
      <c r="BQ245" s="200"/>
      <c r="BR245" s="200"/>
      <c r="BS245" s="200"/>
      <c r="BT245" s="200"/>
      <c r="BU245" s="200"/>
      <c r="BV245" s="200"/>
      <c r="BW245" s="200"/>
      <c r="BX245" s="200"/>
      <c r="BY245" s="200"/>
      <c r="BZ245" s="200"/>
      <c r="CA245" s="200"/>
      <c r="CB245" s="200"/>
      <c r="CC245" s="200"/>
      <c r="CD245" s="200"/>
      <c r="CE245" s="200"/>
      <c r="CF245" s="200"/>
      <c r="CG245" s="200"/>
      <c r="CH245" s="200"/>
      <c r="CI245" s="200"/>
      <c r="CJ245" s="200"/>
      <c r="CL245" s="200"/>
      <c r="CM245" s="200"/>
      <c r="CN245" s="200"/>
      <c r="CO245" s="200"/>
      <c r="CP245" s="200"/>
      <c r="CQ245" s="200"/>
      <c r="CR245" s="200"/>
      <c r="CS245" s="200"/>
      <c r="CT245" s="200"/>
      <c r="CU245" s="200"/>
      <c r="CV245" s="200"/>
      <c r="CW245" s="200"/>
      <c r="CX245" s="200"/>
      <c r="CY245" s="200"/>
      <c r="CZ245" s="200"/>
      <c r="DA245" s="200"/>
      <c r="DB245" s="200"/>
      <c r="DC245" s="200"/>
      <c r="DD245" s="200"/>
      <c r="DE245" s="200"/>
      <c r="DF245" s="200"/>
      <c r="DG245" s="200"/>
      <c r="DH245" s="200"/>
      <c r="DI245" s="200"/>
      <c r="DJ245" s="200"/>
      <c r="DK245" s="200"/>
      <c r="DL245" s="200"/>
      <c r="DM245" s="200"/>
      <c r="DN245" s="200"/>
      <c r="DO245" s="200"/>
      <c r="DP245" s="200"/>
      <c r="DQ245" s="200"/>
      <c r="DR245" s="200"/>
      <c r="DS245" s="200"/>
      <c r="DT245" s="200"/>
      <c r="DU245" s="200"/>
      <c r="DV245" s="200"/>
      <c r="DW245" s="200"/>
      <c r="DX245" s="200"/>
      <c r="DY245" s="200"/>
      <c r="DZ245" s="200"/>
      <c r="EA245" s="200"/>
      <c r="EB245" s="200"/>
      <c r="EC245" s="200"/>
      <c r="ED245" s="200"/>
      <c r="EE245" s="200"/>
      <c r="EF245" s="200"/>
      <c r="EG245" s="200"/>
      <c r="EH245" s="200"/>
      <c r="EI245" s="200"/>
      <c r="EJ245" s="200"/>
      <c r="EK245" s="200"/>
      <c r="EL245" s="200"/>
      <c r="EM245" s="200"/>
      <c r="EN245" s="200"/>
      <c r="EO245" s="200"/>
      <c r="EP245" s="200"/>
      <c r="EQ245" s="200"/>
      <c r="ER245" s="200"/>
      <c r="ES245" s="200"/>
      <c r="ET245" s="200"/>
      <c r="EU245" s="200"/>
      <c r="EV245" s="200"/>
      <c r="EW245" s="200"/>
      <c r="EX245" s="200"/>
      <c r="EY245" s="200"/>
      <c r="EZ245" s="200"/>
      <c r="FA245" s="200"/>
      <c r="FB245" s="200"/>
      <c r="FC245" s="200"/>
      <c r="FD245" s="198"/>
      <c r="FE245" s="198"/>
      <c r="FF245" s="198"/>
      <c r="FG245" s="198"/>
      <c r="FH245" s="198"/>
      <c r="FI245" s="198"/>
      <c r="FJ245" s="198"/>
      <c r="FK245" s="198"/>
      <c r="FL245" s="198"/>
      <c r="FM245" s="198"/>
      <c r="FN245" s="198"/>
      <c r="FO245" s="198"/>
      <c r="FP245" s="198"/>
      <c r="FQ245" s="198"/>
      <c r="FR245" s="198"/>
      <c r="FS245" s="198"/>
      <c r="FT245" s="198"/>
      <c r="FU245" s="198"/>
      <c r="FV245" s="198"/>
      <c r="FW245" s="198"/>
      <c r="FX245" s="198"/>
    </row>
    <row r="246" spans="1:180" x14ac:dyDescent="0.25">
      <c r="A246" s="198"/>
      <c r="B246" s="198"/>
      <c r="C246" s="226"/>
      <c r="D246" s="224" t="str">
        <f>Durasi!B148</f>
        <v>1. Pekerjaan pas. Jendela Kaca kayu kls. II</v>
      </c>
      <c r="E246" s="229">
        <f>Durasi!P148</f>
        <v>3</v>
      </c>
      <c r="F246" s="230" t="str">
        <f>Durasi!Q148</f>
        <v>hari</v>
      </c>
      <c r="G246" s="235">
        <f>RAB!F164</f>
        <v>7481117.7676799987</v>
      </c>
      <c r="H246" s="234">
        <f>G246/$G$400*100</f>
        <v>4.323932392207077E-2</v>
      </c>
      <c r="I246" s="231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"/>
      <c r="Y246" s="2"/>
      <c r="Z246" s="2"/>
      <c r="AA246" s="2"/>
      <c r="AB246" s="220">
        <f>H246/$E$246*2</f>
        <v>2.8826215948047181E-2</v>
      </c>
      <c r="AC246" s="220">
        <f>H246/$E$246*1</f>
        <v>1.4413107974023591E-2</v>
      </c>
      <c r="AD246" s="219"/>
      <c r="AE246" s="219"/>
      <c r="AF246" s="219"/>
      <c r="AG246" s="219"/>
      <c r="AH246" s="219"/>
      <c r="AI246" s="219"/>
      <c r="AJ246" s="219"/>
      <c r="AK246" s="219"/>
      <c r="AL246" s="219"/>
      <c r="AM246" s="219"/>
      <c r="AN246" s="219"/>
      <c r="AO246" s="219"/>
      <c r="AP246" s="219"/>
      <c r="AQ246" s="219"/>
      <c r="AR246" s="219"/>
      <c r="AS246" s="219"/>
      <c r="AT246" s="219"/>
      <c r="AU246" s="219"/>
      <c r="AV246" s="219"/>
      <c r="AW246" s="219"/>
      <c r="AX246" s="219"/>
      <c r="AY246" s="219"/>
      <c r="AZ246" s="219"/>
      <c r="BA246" s="219"/>
      <c r="BB246" s="219"/>
      <c r="BC246" s="219"/>
      <c r="BD246" s="219"/>
      <c r="BE246" s="219"/>
      <c r="BF246" s="219"/>
      <c r="BG246" s="284"/>
      <c r="BH246" s="302"/>
      <c r="BI246" s="1"/>
      <c r="BJ246" s="216"/>
      <c r="BK246" s="216"/>
      <c r="BL246" s="216"/>
      <c r="BM246" s="216"/>
      <c r="BN246" s="216"/>
      <c r="BO246" s="216"/>
      <c r="BP246" s="216"/>
      <c r="BQ246" s="200"/>
      <c r="BR246" s="200"/>
      <c r="BS246" s="200"/>
      <c r="BT246" s="200"/>
      <c r="BU246" s="200"/>
      <c r="BV246" s="200"/>
      <c r="BW246" s="200"/>
      <c r="BX246" s="200"/>
      <c r="BY246" s="200"/>
      <c r="BZ246" s="200"/>
      <c r="CA246" s="200"/>
      <c r="CB246" s="200"/>
      <c r="CC246" s="200"/>
      <c r="CD246" s="200"/>
      <c r="CE246" s="200"/>
      <c r="CF246" s="200"/>
      <c r="CG246" s="200"/>
      <c r="CH246" s="200"/>
      <c r="CI246" s="200"/>
      <c r="CJ246" s="200"/>
      <c r="CL246" s="200"/>
      <c r="CM246" s="200"/>
      <c r="CN246" s="200"/>
      <c r="CO246" s="200"/>
      <c r="CP246" s="200"/>
      <c r="CQ246" s="200"/>
      <c r="CR246" s="200"/>
      <c r="CS246" s="200"/>
      <c r="CT246" s="200"/>
      <c r="CU246" s="200"/>
      <c r="CV246" s="200"/>
      <c r="CW246" s="200"/>
      <c r="CX246" s="200"/>
      <c r="CY246" s="200"/>
      <c r="CZ246" s="200"/>
      <c r="DA246" s="200"/>
      <c r="DB246" s="200"/>
      <c r="DC246" s="200"/>
      <c r="DD246" s="200"/>
      <c r="DE246" s="200"/>
      <c r="DF246" s="200"/>
      <c r="DG246" s="200"/>
      <c r="DH246" s="200"/>
      <c r="DI246" s="200"/>
      <c r="DJ246" s="200"/>
      <c r="DK246" s="200"/>
      <c r="DL246" s="200"/>
      <c r="DM246" s="200"/>
      <c r="DN246" s="200"/>
      <c r="DO246" s="200"/>
      <c r="DP246" s="200"/>
      <c r="DQ246" s="200"/>
      <c r="DR246" s="200"/>
      <c r="DS246" s="200"/>
      <c r="DT246" s="200"/>
      <c r="DU246" s="200"/>
      <c r="DV246" s="200"/>
      <c r="DW246" s="200"/>
      <c r="DX246" s="200"/>
      <c r="DY246" s="200"/>
      <c r="DZ246" s="200"/>
      <c r="EA246" s="200"/>
      <c r="EB246" s="200"/>
      <c r="EC246" s="200"/>
      <c r="ED246" s="200"/>
      <c r="EE246" s="200"/>
      <c r="EF246" s="200"/>
      <c r="EG246" s="200"/>
      <c r="EH246" s="200"/>
      <c r="EI246" s="200"/>
      <c r="EJ246" s="200"/>
      <c r="EK246" s="200"/>
      <c r="EL246" s="200"/>
      <c r="EM246" s="200"/>
      <c r="EN246" s="200"/>
      <c r="EO246" s="200"/>
      <c r="EP246" s="200"/>
      <c r="EQ246" s="200"/>
      <c r="ER246" s="200"/>
      <c r="ES246" s="200"/>
      <c r="ET246" s="200"/>
      <c r="EU246" s="200"/>
      <c r="EV246" s="200"/>
      <c r="EW246" s="200"/>
      <c r="EX246" s="200"/>
      <c r="EY246" s="200"/>
      <c r="EZ246" s="200"/>
      <c r="FA246" s="200"/>
      <c r="FB246" s="200"/>
      <c r="FC246" s="200"/>
      <c r="FD246" s="198"/>
      <c r="FE246" s="198"/>
      <c r="FF246" s="198"/>
      <c r="FG246" s="198"/>
      <c r="FH246" s="198"/>
      <c r="FI246" s="198"/>
      <c r="FJ246" s="198"/>
      <c r="FK246" s="198"/>
      <c r="FL246" s="198"/>
      <c r="FM246" s="198"/>
      <c r="FN246" s="198"/>
      <c r="FO246" s="198"/>
      <c r="FP246" s="198"/>
      <c r="FQ246" s="198"/>
      <c r="FR246" s="198"/>
      <c r="FS246" s="198"/>
      <c r="FT246" s="198"/>
      <c r="FU246" s="198"/>
      <c r="FV246" s="198"/>
      <c r="FW246" s="198"/>
      <c r="FX246" s="198"/>
    </row>
    <row r="247" spans="1:180" x14ac:dyDescent="0.25">
      <c r="A247" s="198"/>
      <c r="B247" s="198"/>
      <c r="C247" s="226"/>
      <c r="D247" s="224" t="str">
        <f>Durasi!B149</f>
        <v>2. Pekerjaan pas. Pintu Kayu Jati</v>
      </c>
      <c r="E247" s="229">
        <f>Durasi!P149</f>
        <v>4</v>
      </c>
      <c r="F247" s="230" t="str">
        <f>Durasi!Q149</f>
        <v>hari</v>
      </c>
      <c r="G247" s="235">
        <f>RAB!F165</f>
        <v>6974033.0831999993</v>
      </c>
      <c r="H247" s="234">
        <f>G247/$G$400*100</f>
        <v>4.0308478611377138E-2</v>
      </c>
      <c r="I247" s="231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"/>
      <c r="Y247" s="2"/>
      <c r="Z247" s="2"/>
      <c r="AA247" s="2"/>
      <c r="AB247" s="220">
        <f>H247/$E$247*2</f>
        <v>2.0154239305688569E-2</v>
      </c>
      <c r="AC247" s="220">
        <f>H247/$E$247*2</f>
        <v>2.0154239305688569E-2</v>
      </c>
      <c r="AD247" s="219"/>
      <c r="AE247" s="219"/>
      <c r="AF247" s="219"/>
      <c r="AG247" s="219"/>
      <c r="AH247" s="219"/>
      <c r="AI247" s="219"/>
      <c r="AJ247" s="219"/>
      <c r="AK247" s="219"/>
      <c r="AL247" s="219"/>
      <c r="AM247" s="219"/>
      <c r="AN247" s="219"/>
      <c r="AO247" s="219"/>
      <c r="AP247" s="219"/>
      <c r="AQ247" s="219"/>
      <c r="AR247" s="219"/>
      <c r="AS247" s="219"/>
      <c r="AT247" s="219"/>
      <c r="AU247" s="219"/>
      <c r="AV247" s="219"/>
      <c r="AW247" s="219"/>
      <c r="AX247" s="219"/>
      <c r="AY247" s="219"/>
      <c r="AZ247" s="219"/>
      <c r="BA247" s="219"/>
      <c r="BB247" s="219"/>
      <c r="BC247" s="219"/>
      <c r="BD247" s="219"/>
      <c r="BE247" s="219"/>
      <c r="BF247" s="219"/>
      <c r="BG247" s="284"/>
      <c r="BH247" s="302"/>
      <c r="BI247" s="1"/>
      <c r="BJ247" s="216"/>
      <c r="BK247" s="216"/>
      <c r="BL247" s="216"/>
      <c r="BM247" s="216"/>
      <c r="BN247" s="216"/>
      <c r="BO247" s="216"/>
      <c r="BP247" s="216"/>
      <c r="BQ247" s="200"/>
      <c r="BR247" s="200"/>
      <c r="BS247" s="200"/>
      <c r="BT247" s="200"/>
      <c r="BU247" s="200"/>
      <c r="BV247" s="200"/>
      <c r="BW247" s="200"/>
      <c r="BX247" s="200"/>
      <c r="BY247" s="200"/>
      <c r="BZ247" s="200"/>
      <c r="CA247" s="200"/>
      <c r="CB247" s="200"/>
      <c r="CC247" s="200"/>
      <c r="CD247" s="200"/>
      <c r="CE247" s="200"/>
      <c r="CF247" s="200"/>
      <c r="CG247" s="200"/>
      <c r="CH247" s="200"/>
      <c r="CI247" s="200"/>
      <c r="CJ247" s="200"/>
      <c r="CL247" s="200"/>
      <c r="CM247" s="200"/>
      <c r="CN247" s="200"/>
      <c r="CO247" s="200"/>
      <c r="CP247" s="200"/>
      <c r="CQ247" s="200"/>
      <c r="CR247" s="200"/>
      <c r="CS247" s="200"/>
      <c r="CT247" s="200"/>
      <c r="CU247" s="200"/>
      <c r="CV247" s="200"/>
      <c r="CW247" s="200"/>
      <c r="CX247" s="200"/>
      <c r="CY247" s="200"/>
      <c r="CZ247" s="200"/>
      <c r="DA247" s="200"/>
      <c r="DB247" s="200"/>
      <c r="DC247" s="200"/>
      <c r="DD247" s="200"/>
      <c r="DE247" s="200"/>
      <c r="DF247" s="200"/>
      <c r="DG247" s="200"/>
      <c r="DH247" s="200"/>
      <c r="DI247" s="200"/>
      <c r="DJ247" s="200"/>
      <c r="DK247" s="200"/>
      <c r="DL247" s="200"/>
      <c r="DM247" s="200"/>
      <c r="DN247" s="200"/>
      <c r="DO247" s="200"/>
      <c r="DP247" s="200"/>
      <c r="DQ247" s="200"/>
      <c r="DR247" s="200"/>
      <c r="DS247" s="200"/>
      <c r="DT247" s="200"/>
      <c r="DU247" s="200"/>
      <c r="DV247" s="200"/>
      <c r="DW247" s="200"/>
      <c r="DX247" s="200"/>
      <c r="DY247" s="200"/>
      <c r="DZ247" s="200"/>
      <c r="EA247" s="200"/>
      <c r="EB247" s="200"/>
      <c r="EC247" s="200"/>
      <c r="ED247" s="200"/>
      <c r="EE247" s="200"/>
      <c r="EF247" s="200"/>
      <c r="EG247" s="200"/>
      <c r="EH247" s="200"/>
      <c r="EI247" s="200"/>
      <c r="EJ247" s="200"/>
      <c r="EK247" s="200"/>
      <c r="EL247" s="200"/>
      <c r="EM247" s="200"/>
      <c r="EN247" s="200"/>
      <c r="EO247" s="200"/>
      <c r="EP247" s="200"/>
      <c r="EQ247" s="200"/>
      <c r="ER247" s="200"/>
      <c r="ES247" s="200"/>
      <c r="ET247" s="200"/>
      <c r="EU247" s="200"/>
      <c r="EV247" s="200"/>
      <c r="EW247" s="200"/>
      <c r="EX247" s="200"/>
      <c r="EY247" s="200"/>
      <c r="EZ247" s="200"/>
      <c r="FA247" s="200"/>
      <c r="FB247" s="200"/>
      <c r="FC247" s="200"/>
      <c r="FD247" s="198"/>
      <c r="FE247" s="198"/>
      <c r="FF247" s="198"/>
      <c r="FG247" s="198"/>
      <c r="FH247" s="198"/>
      <c r="FI247" s="198"/>
      <c r="FJ247" s="198"/>
      <c r="FK247" s="198"/>
      <c r="FL247" s="198"/>
      <c r="FM247" s="198"/>
      <c r="FN247" s="198"/>
      <c r="FO247" s="198"/>
      <c r="FP247" s="198"/>
      <c r="FQ247" s="198"/>
      <c r="FR247" s="198"/>
      <c r="FS247" s="198"/>
      <c r="FT247" s="198"/>
      <c r="FU247" s="198"/>
      <c r="FV247" s="198"/>
      <c r="FW247" s="198"/>
      <c r="FX247" s="198"/>
    </row>
    <row r="248" spans="1:180" x14ac:dyDescent="0.25">
      <c r="A248" s="198"/>
      <c r="B248" s="198"/>
      <c r="C248" s="226"/>
      <c r="D248" s="224" t="str">
        <f>Durasi!B150</f>
        <v>LANTAI 2</v>
      </c>
      <c r="E248" s="229"/>
      <c r="F248" s="230"/>
      <c r="G248" s="235"/>
      <c r="H248" s="234"/>
      <c r="I248" s="231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"/>
      <c r="Y248" s="2"/>
      <c r="Z248" s="2"/>
      <c r="AA248" s="219"/>
      <c r="AB248" s="219"/>
      <c r="AC248" s="219"/>
      <c r="AD248" s="2"/>
      <c r="AE248" s="219"/>
      <c r="AF248" s="219"/>
      <c r="AG248" s="219"/>
      <c r="AH248" s="219"/>
      <c r="AI248" s="219"/>
      <c r="AJ248" s="219"/>
      <c r="AK248" s="219"/>
      <c r="AL248" s="219"/>
      <c r="AM248" s="219"/>
      <c r="AN248" s="219"/>
      <c r="AO248" s="219"/>
      <c r="AP248" s="219"/>
      <c r="AQ248" s="219"/>
      <c r="AR248" s="219"/>
      <c r="AS248" s="219"/>
      <c r="AT248" s="219"/>
      <c r="AU248" s="219"/>
      <c r="AV248" s="219"/>
      <c r="AW248" s="219"/>
      <c r="AX248" s="219"/>
      <c r="AY248" s="219"/>
      <c r="AZ248" s="219"/>
      <c r="BA248" s="219"/>
      <c r="BB248" s="219"/>
      <c r="BC248" s="219"/>
      <c r="BD248" s="219"/>
      <c r="BE248" s="219"/>
      <c r="BF248" s="219"/>
      <c r="BG248" s="284"/>
      <c r="BH248" s="302"/>
      <c r="BI248" s="1"/>
      <c r="BJ248" s="216"/>
      <c r="BK248" s="216"/>
      <c r="BL248" s="216"/>
      <c r="BM248" s="216"/>
      <c r="BN248" s="216"/>
      <c r="BO248" s="216"/>
      <c r="BP248" s="216"/>
      <c r="BQ248" s="200"/>
      <c r="BR248" s="200"/>
      <c r="BS248" s="200"/>
      <c r="BT248" s="200"/>
      <c r="BU248" s="200"/>
      <c r="BV248" s="200"/>
      <c r="BW248" s="200"/>
      <c r="BX248" s="200"/>
      <c r="BY248" s="200"/>
      <c r="BZ248" s="200"/>
      <c r="CA248" s="200"/>
      <c r="CB248" s="200"/>
      <c r="CC248" s="200"/>
      <c r="CD248" s="200"/>
      <c r="CE248" s="200"/>
      <c r="CF248" s="200"/>
      <c r="CG248" s="200"/>
      <c r="CH248" s="200"/>
      <c r="CI248" s="200"/>
      <c r="CJ248" s="200"/>
      <c r="CL248" s="200"/>
      <c r="CM248" s="200"/>
      <c r="CN248" s="200"/>
      <c r="CO248" s="200"/>
      <c r="CP248" s="200"/>
      <c r="CQ248" s="200"/>
      <c r="CR248" s="200"/>
      <c r="CS248" s="200"/>
      <c r="CT248" s="200"/>
      <c r="CU248" s="200"/>
      <c r="CV248" s="200"/>
      <c r="CW248" s="200"/>
      <c r="CX248" s="200"/>
      <c r="CY248" s="200"/>
      <c r="CZ248" s="200"/>
      <c r="DA248" s="200"/>
      <c r="DB248" s="200"/>
      <c r="DC248" s="200"/>
      <c r="DD248" s="200"/>
      <c r="DE248" s="200"/>
      <c r="DF248" s="200"/>
      <c r="DG248" s="200"/>
      <c r="DH248" s="200"/>
      <c r="DI248" s="200"/>
      <c r="DJ248" s="200"/>
      <c r="DK248" s="200"/>
      <c r="DL248" s="200"/>
      <c r="DM248" s="200"/>
      <c r="DN248" s="200"/>
      <c r="DO248" s="200"/>
      <c r="DP248" s="200"/>
      <c r="DQ248" s="200"/>
      <c r="DR248" s="200"/>
      <c r="DS248" s="200"/>
      <c r="DT248" s="200"/>
      <c r="DU248" s="200"/>
      <c r="DV248" s="200"/>
      <c r="DW248" s="200"/>
      <c r="DX248" s="200"/>
      <c r="DY248" s="200"/>
      <c r="DZ248" s="200"/>
      <c r="EA248" s="200"/>
      <c r="EB248" s="200"/>
      <c r="EC248" s="200"/>
      <c r="ED248" s="200"/>
      <c r="EE248" s="200"/>
      <c r="EF248" s="200"/>
      <c r="EG248" s="200"/>
      <c r="EH248" s="200"/>
      <c r="EI248" s="200"/>
      <c r="EJ248" s="200"/>
      <c r="EK248" s="200"/>
      <c r="EL248" s="200"/>
      <c r="EM248" s="200"/>
      <c r="EN248" s="200"/>
      <c r="EO248" s="200"/>
      <c r="EP248" s="200"/>
      <c r="EQ248" s="200"/>
      <c r="ER248" s="200"/>
      <c r="ES248" s="200"/>
      <c r="ET248" s="200"/>
      <c r="EU248" s="200"/>
      <c r="EV248" s="200"/>
      <c r="EW248" s="200"/>
      <c r="EX248" s="200"/>
      <c r="EY248" s="200"/>
      <c r="EZ248" s="200"/>
      <c r="FA248" s="200"/>
      <c r="FB248" s="200"/>
      <c r="FC248" s="200"/>
      <c r="FD248" s="198"/>
      <c r="FE248" s="198"/>
      <c r="FF248" s="198"/>
      <c r="FG248" s="198"/>
      <c r="FH248" s="198"/>
      <c r="FI248" s="198"/>
      <c r="FJ248" s="198"/>
      <c r="FK248" s="198"/>
      <c r="FL248" s="198"/>
      <c r="FM248" s="198"/>
      <c r="FN248" s="198"/>
      <c r="FO248" s="198"/>
      <c r="FP248" s="198"/>
      <c r="FQ248" s="198"/>
      <c r="FR248" s="198"/>
      <c r="FS248" s="198"/>
      <c r="FT248" s="198"/>
      <c r="FU248" s="198"/>
      <c r="FV248" s="198"/>
      <c r="FW248" s="198"/>
      <c r="FX248" s="198"/>
    </row>
    <row r="249" spans="1:180" x14ac:dyDescent="0.25">
      <c r="A249" s="198"/>
      <c r="B249" s="198"/>
      <c r="C249" s="226"/>
      <c r="D249" s="224" t="str">
        <f>Durasi!B151</f>
        <v>1. Pekerjaan pas. Jendela Kaca kayu kls. II</v>
      </c>
      <c r="E249" s="229">
        <f>Durasi!P151</f>
        <v>5</v>
      </c>
      <c r="F249" s="230" t="str">
        <f>Durasi!Q151</f>
        <v>hari</v>
      </c>
      <c r="G249" s="235">
        <f>RAB!F167</f>
        <v>10286536.930559998</v>
      </c>
      <c r="H249" s="234">
        <f>G249/$G$400*100</f>
        <v>5.9454070392847308E-2</v>
      </c>
      <c r="I249" s="231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"/>
      <c r="Y249" s="2"/>
      <c r="Z249" s="2"/>
      <c r="AA249" s="219"/>
      <c r="AB249" s="219"/>
      <c r="AC249" s="219"/>
      <c r="AD249" s="2"/>
      <c r="AE249" s="2"/>
      <c r="AF249" s="220">
        <f>H249/$E$249*4</f>
        <v>4.7563256314277845E-2</v>
      </c>
      <c r="AG249" s="220">
        <f>H249/$E$249*1</f>
        <v>1.1890814078569461E-2</v>
      </c>
      <c r="AH249" s="219"/>
      <c r="AI249" s="219"/>
      <c r="AJ249" s="219"/>
      <c r="AK249" s="219"/>
      <c r="AL249" s="219"/>
      <c r="AM249" s="219"/>
      <c r="AN249" s="219"/>
      <c r="AO249" s="219"/>
      <c r="AP249" s="219"/>
      <c r="AQ249" s="219"/>
      <c r="AR249" s="219"/>
      <c r="AS249" s="219"/>
      <c r="AT249" s="219"/>
      <c r="AU249" s="219"/>
      <c r="AV249" s="7"/>
      <c r="AW249" s="219"/>
      <c r="AX249" s="219"/>
      <c r="AY249" s="219"/>
      <c r="AZ249" s="219"/>
      <c r="BA249" s="219"/>
      <c r="BB249" s="219"/>
      <c r="BC249" s="219"/>
      <c r="BD249" s="219"/>
      <c r="BE249" s="219"/>
      <c r="BF249" s="219"/>
      <c r="BG249" s="284"/>
      <c r="BH249" s="302"/>
      <c r="BI249" s="1"/>
      <c r="BJ249" s="216"/>
      <c r="BK249" s="216"/>
      <c r="BL249" s="216"/>
      <c r="BM249" s="216"/>
      <c r="BN249" s="216"/>
      <c r="BO249" s="216"/>
      <c r="BP249" s="216"/>
      <c r="BQ249" s="200"/>
      <c r="BR249" s="200"/>
      <c r="BS249" s="200"/>
      <c r="BT249" s="200"/>
      <c r="BU249" s="200"/>
      <c r="BV249" s="200"/>
      <c r="BW249" s="200"/>
      <c r="BX249" s="200"/>
      <c r="BY249" s="200"/>
      <c r="BZ249" s="200"/>
      <c r="CA249" s="200"/>
      <c r="CB249" s="200"/>
      <c r="CC249" s="200"/>
      <c r="CD249" s="200"/>
      <c r="CE249" s="200"/>
      <c r="CF249" s="200"/>
      <c r="CG249" s="200"/>
      <c r="CH249" s="200"/>
      <c r="CI249" s="200"/>
      <c r="CJ249" s="200"/>
      <c r="CL249" s="200"/>
      <c r="CM249" s="200"/>
      <c r="CN249" s="200"/>
      <c r="CO249" s="200"/>
      <c r="CP249" s="200"/>
      <c r="CQ249" s="200"/>
      <c r="CR249" s="200"/>
      <c r="CS249" s="200"/>
      <c r="CT249" s="200"/>
      <c r="CU249" s="200"/>
      <c r="CV249" s="200"/>
      <c r="CW249" s="200"/>
      <c r="CX249" s="200"/>
      <c r="CY249" s="200"/>
      <c r="CZ249" s="200"/>
      <c r="DA249" s="200"/>
      <c r="DB249" s="200"/>
      <c r="DC249" s="200"/>
      <c r="DD249" s="200"/>
      <c r="DE249" s="200"/>
      <c r="DF249" s="200"/>
      <c r="DG249" s="200"/>
      <c r="DH249" s="200"/>
      <c r="DI249" s="200"/>
      <c r="DJ249" s="200"/>
      <c r="DK249" s="200"/>
      <c r="DL249" s="200"/>
      <c r="DM249" s="200"/>
      <c r="DN249" s="200"/>
      <c r="DO249" s="200"/>
      <c r="DP249" s="200"/>
      <c r="DQ249" s="200"/>
      <c r="DR249" s="200"/>
      <c r="DS249" s="200"/>
      <c r="DT249" s="200"/>
      <c r="DU249" s="200"/>
      <c r="DV249" s="200"/>
      <c r="DW249" s="200"/>
      <c r="DX249" s="200"/>
      <c r="DY249" s="200"/>
      <c r="DZ249" s="200"/>
      <c r="EA249" s="200"/>
      <c r="EB249" s="200"/>
      <c r="EC249" s="200"/>
      <c r="ED249" s="200"/>
      <c r="EE249" s="200"/>
      <c r="EF249" s="200"/>
      <c r="EG249" s="200"/>
      <c r="EH249" s="200"/>
      <c r="EI249" s="200"/>
      <c r="EJ249" s="200"/>
      <c r="EK249" s="200"/>
      <c r="EL249" s="200"/>
      <c r="EM249" s="200"/>
      <c r="EN249" s="200"/>
      <c r="EO249" s="200"/>
      <c r="EP249" s="200"/>
      <c r="EQ249" s="200"/>
      <c r="ER249" s="200"/>
      <c r="ES249" s="200"/>
      <c r="ET249" s="200"/>
      <c r="EU249" s="200"/>
      <c r="EV249" s="200"/>
      <c r="EW249" s="200"/>
      <c r="EX249" s="200"/>
      <c r="EY249" s="200"/>
      <c r="EZ249" s="200"/>
      <c r="FA249" s="200"/>
      <c r="FB249" s="200"/>
      <c r="FC249" s="200"/>
      <c r="FD249" s="198"/>
      <c r="FE249" s="198"/>
      <c r="FF249" s="198"/>
      <c r="FG249" s="198"/>
      <c r="FH249" s="198"/>
      <c r="FI249" s="198"/>
      <c r="FJ249" s="198"/>
      <c r="FK249" s="198"/>
      <c r="FL249" s="198"/>
      <c r="FM249" s="198"/>
      <c r="FN249" s="198"/>
      <c r="FO249" s="198"/>
      <c r="FP249" s="198"/>
      <c r="FQ249" s="198"/>
      <c r="FR249" s="198"/>
      <c r="FS249" s="198"/>
      <c r="FT249" s="198"/>
      <c r="FU249" s="198"/>
      <c r="FV249" s="198"/>
      <c r="FW249" s="198"/>
      <c r="FX249" s="198"/>
    </row>
    <row r="250" spans="1:180" x14ac:dyDescent="0.25">
      <c r="A250" s="198"/>
      <c r="B250" s="198"/>
      <c r="C250" s="226"/>
      <c r="D250" s="224" t="str">
        <f>Durasi!B152</f>
        <v>2. Pekerjaan pas. Pintu Kayu Jati</v>
      </c>
      <c r="E250" s="229">
        <f>Durasi!P152</f>
        <v>3</v>
      </c>
      <c r="F250" s="230" t="str">
        <f>Durasi!Q152</f>
        <v>hari</v>
      </c>
      <c r="G250" s="235">
        <f>RAB!F168</f>
        <v>4771706.8463999992</v>
      </c>
      <c r="H250" s="234">
        <f>G250/$G$400*100</f>
        <v>2.7579485365679092E-2</v>
      </c>
      <c r="I250" s="231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"/>
      <c r="Y250" s="2"/>
      <c r="Z250" s="2"/>
      <c r="AA250" s="219"/>
      <c r="AB250" s="219"/>
      <c r="AC250" s="219"/>
      <c r="AD250" s="2"/>
      <c r="AE250" s="2"/>
      <c r="AF250" s="220">
        <f>H250/$E$250*3</f>
        <v>2.7579485365679092E-2</v>
      </c>
      <c r="AG250" s="219"/>
      <c r="AH250" s="219"/>
      <c r="AI250" s="219"/>
      <c r="AJ250" s="219"/>
      <c r="AK250" s="219"/>
      <c r="AL250" s="219"/>
      <c r="AM250" s="219"/>
      <c r="AN250" s="219"/>
      <c r="AO250" s="219"/>
      <c r="AP250" s="219"/>
      <c r="AQ250" s="219"/>
      <c r="AR250" s="219"/>
      <c r="AS250" s="219"/>
      <c r="AT250" s="219"/>
      <c r="AU250" s="219"/>
      <c r="AV250" s="7"/>
      <c r="AW250" s="219"/>
      <c r="AX250" s="219"/>
      <c r="AY250" s="219"/>
      <c r="AZ250" s="219"/>
      <c r="BA250" s="219"/>
      <c r="BB250" s="219"/>
      <c r="BC250" s="219"/>
      <c r="BD250" s="219"/>
      <c r="BE250" s="219"/>
      <c r="BF250" s="219"/>
      <c r="BG250" s="284"/>
      <c r="BH250" s="302"/>
      <c r="BI250" s="1"/>
      <c r="BJ250" s="216"/>
      <c r="BK250" s="216"/>
      <c r="BL250" s="216"/>
      <c r="BM250" s="216"/>
      <c r="BN250" s="216"/>
      <c r="BO250" s="216"/>
      <c r="BP250" s="216"/>
      <c r="BQ250" s="200"/>
      <c r="BR250" s="200"/>
      <c r="BS250" s="200"/>
      <c r="BT250" s="200"/>
      <c r="BU250" s="200"/>
      <c r="BV250" s="200"/>
      <c r="BW250" s="200"/>
      <c r="BX250" s="200"/>
      <c r="BY250" s="200"/>
      <c r="BZ250" s="200"/>
      <c r="CA250" s="200"/>
      <c r="CB250" s="200"/>
      <c r="CC250" s="200"/>
      <c r="CD250" s="200"/>
      <c r="CE250" s="200"/>
      <c r="CF250" s="200"/>
      <c r="CG250" s="200"/>
      <c r="CH250" s="200"/>
      <c r="CI250" s="200"/>
      <c r="CJ250" s="200"/>
      <c r="CL250" s="200"/>
      <c r="CM250" s="200"/>
      <c r="CN250" s="200"/>
      <c r="CO250" s="200"/>
      <c r="CP250" s="200"/>
      <c r="CQ250" s="200"/>
      <c r="CR250" s="200"/>
      <c r="CS250" s="200"/>
      <c r="CT250" s="200"/>
      <c r="CU250" s="200"/>
      <c r="CV250" s="200"/>
      <c r="CW250" s="200"/>
      <c r="CX250" s="200"/>
      <c r="CY250" s="200"/>
      <c r="CZ250" s="200"/>
      <c r="DA250" s="200"/>
      <c r="DB250" s="200"/>
      <c r="DC250" s="200"/>
      <c r="DD250" s="200"/>
      <c r="DE250" s="200"/>
      <c r="DF250" s="200"/>
      <c r="DG250" s="200"/>
      <c r="DH250" s="200"/>
      <c r="DI250" s="200"/>
      <c r="DJ250" s="200"/>
      <c r="DK250" s="200"/>
      <c r="DL250" s="200"/>
      <c r="DM250" s="200"/>
      <c r="DN250" s="200"/>
      <c r="DO250" s="200"/>
      <c r="DP250" s="200"/>
      <c r="DQ250" s="200"/>
      <c r="DR250" s="200"/>
      <c r="DS250" s="200"/>
      <c r="DT250" s="200"/>
      <c r="DU250" s="200"/>
      <c r="DV250" s="200"/>
      <c r="DW250" s="200"/>
      <c r="DX250" s="200"/>
      <c r="DY250" s="200"/>
      <c r="DZ250" s="200"/>
      <c r="EA250" s="200"/>
      <c r="EB250" s="200"/>
      <c r="EC250" s="200"/>
      <c r="ED250" s="200"/>
      <c r="EE250" s="200"/>
      <c r="EF250" s="200"/>
      <c r="EG250" s="200"/>
      <c r="EH250" s="200"/>
      <c r="EI250" s="200"/>
      <c r="EJ250" s="200"/>
      <c r="EK250" s="200"/>
      <c r="EL250" s="200"/>
      <c r="EM250" s="200"/>
      <c r="EN250" s="200"/>
      <c r="EO250" s="200"/>
      <c r="EP250" s="200"/>
      <c r="EQ250" s="200"/>
      <c r="ER250" s="200"/>
      <c r="ES250" s="200"/>
      <c r="ET250" s="200"/>
      <c r="EU250" s="200"/>
      <c r="EV250" s="200"/>
      <c r="EW250" s="200"/>
      <c r="EX250" s="200"/>
      <c r="EY250" s="200"/>
      <c r="EZ250" s="200"/>
      <c r="FA250" s="200"/>
      <c r="FB250" s="200"/>
      <c r="FC250" s="200"/>
      <c r="FD250" s="198"/>
      <c r="FE250" s="198"/>
      <c r="FF250" s="198"/>
      <c r="FG250" s="198"/>
      <c r="FH250" s="198"/>
      <c r="FI250" s="198"/>
      <c r="FJ250" s="198"/>
      <c r="FK250" s="198"/>
      <c r="FL250" s="198"/>
      <c r="FM250" s="198"/>
      <c r="FN250" s="198"/>
      <c r="FO250" s="198"/>
      <c r="FP250" s="198"/>
      <c r="FQ250" s="198"/>
      <c r="FR250" s="198"/>
      <c r="FS250" s="198"/>
      <c r="FT250" s="198"/>
      <c r="FU250" s="198"/>
      <c r="FV250" s="198"/>
      <c r="FW250" s="198"/>
      <c r="FX250" s="198"/>
    </row>
    <row r="251" spans="1:180" x14ac:dyDescent="0.25">
      <c r="A251" s="198"/>
      <c r="B251" s="198"/>
      <c r="C251" s="226"/>
      <c r="D251" s="224" t="str">
        <f>Durasi!B153</f>
        <v>LANTAI 3</v>
      </c>
      <c r="E251" s="229"/>
      <c r="F251" s="230"/>
      <c r="G251" s="235"/>
      <c r="H251" s="234"/>
      <c r="I251" s="231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"/>
      <c r="Y251" s="2"/>
      <c r="Z251" s="2"/>
      <c r="AA251" s="219"/>
      <c r="AB251" s="219"/>
      <c r="AC251" s="219"/>
      <c r="AD251" s="2"/>
      <c r="AE251" s="219"/>
      <c r="AF251" s="219"/>
      <c r="AG251" s="219"/>
      <c r="AH251" s="219"/>
      <c r="AI251" s="219"/>
      <c r="AJ251" s="219"/>
      <c r="AK251" s="219"/>
      <c r="AL251" s="219"/>
      <c r="AM251" s="219"/>
      <c r="AN251" s="219"/>
      <c r="AO251" s="219"/>
      <c r="AP251" s="219"/>
      <c r="AQ251" s="219"/>
      <c r="AR251" s="219"/>
      <c r="AS251" s="219"/>
      <c r="AT251" s="219"/>
      <c r="AU251" s="219"/>
      <c r="AV251" s="7"/>
      <c r="AW251" s="219"/>
      <c r="AX251" s="219"/>
      <c r="AY251" s="219"/>
      <c r="AZ251" s="219"/>
      <c r="BA251" s="219"/>
      <c r="BB251" s="219"/>
      <c r="BC251" s="219"/>
      <c r="BD251" s="219"/>
      <c r="BE251" s="219"/>
      <c r="BF251" s="219"/>
      <c r="BG251" s="284"/>
      <c r="BH251" s="302"/>
      <c r="BI251" s="1"/>
      <c r="BJ251" s="216"/>
      <c r="BK251" s="216"/>
      <c r="BL251" s="216"/>
      <c r="BM251" s="216"/>
      <c r="BN251" s="216"/>
      <c r="BO251" s="216"/>
      <c r="BP251" s="216"/>
      <c r="BQ251" s="200"/>
      <c r="BR251" s="200"/>
      <c r="BS251" s="200"/>
      <c r="BT251" s="200"/>
      <c r="BU251" s="200"/>
      <c r="BV251" s="200"/>
      <c r="BW251" s="200"/>
      <c r="BX251" s="200"/>
      <c r="BY251" s="200"/>
      <c r="BZ251" s="200"/>
      <c r="CA251" s="200"/>
      <c r="CB251" s="200"/>
      <c r="CC251" s="200"/>
      <c r="CD251" s="200"/>
      <c r="CE251" s="200"/>
      <c r="CF251" s="200"/>
      <c r="CG251" s="200"/>
      <c r="CH251" s="200"/>
      <c r="CI251" s="200"/>
      <c r="CJ251" s="200"/>
      <c r="CL251" s="200"/>
      <c r="CM251" s="200"/>
      <c r="CN251" s="200"/>
      <c r="CO251" s="200"/>
      <c r="CP251" s="200"/>
      <c r="CQ251" s="200"/>
      <c r="CR251" s="200"/>
      <c r="CS251" s="200"/>
      <c r="CT251" s="200"/>
      <c r="CU251" s="200"/>
      <c r="CV251" s="200"/>
      <c r="CW251" s="200"/>
      <c r="CX251" s="200"/>
      <c r="CY251" s="200"/>
      <c r="CZ251" s="200"/>
      <c r="DA251" s="200"/>
      <c r="DB251" s="200"/>
      <c r="DC251" s="200"/>
      <c r="DD251" s="200"/>
      <c r="DE251" s="200"/>
      <c r="DF251" s="200"/>
      <c r="DG251" s="200"/>
      <c r="DH251" s="200"/>
      <c r="DI251" s="200"/>
      <c r="DJ251" s="200"/>
      <c r="DK251" s="200"/>
      <c r="DL251" s="200"/>
      <c r="DM251" s="200"/>
      <c r="DN251" s="200"/>
      <c r="DO251" s="200"/>
      <c r="DP251" s="200"/>
      <c r="DQ251" s="200"/>
      <c r="DR251" s="200"/>
      <c r="DS251" s="200"/>
      <c r="DT251" s="200"/>
      <c r="DU251" s="200"/>
      <c r="DV251" s="200"/>
      <c r="DW251" s="200"/>
      <c r="DX251" s="200"/>
      <c r="DY251" s="200"/>
      <c r="DZ251" s="200"/>
      <c r="EA251" s="200"/>
      <c r="EB251" s="200"/>
      <c r="EC251" s="200"/>
      <c r="ED251" s="200"/>
      <c r="EE251" s="200"/>
      <c r="EF251" s="200"/>
      <c r="EG251" s="200"/>
      <c r="EH251" s="200"/>
      <c r="EI251" s="200"/>
      <c r="EJ251" s="200"/>
      <c r="EK251" s="200"/>
      <c r="EL251" s="200"/>
      <c r="EM251" s="200"/>
      <c r="EN251" s="200"/>
      <c r="EO251" s="200"/>
      <c r="EP251" s="200"/>
      <c r="EQ251" s="200"/>
      <c r="ER251" s="200"/>
      <c r="ES251" s="200"/>
      <c r="ET251" s="200"/>
      <c r="EU251" s="200"/>
      <c r="EV251" s="200"/>
      <c r="EW251" s="200"/>
      <c r="EX251" s="200"/>
      <c r="EY251" s="200"/>
      <c r="EZ251" s="200"/>
      <c r="FA251" s="200"/>
      <c r="FB251" s="200"/>
      <c r="FC251" s="200"/>
      <c r="FD251" s="198"/>
      <c r="FE251" s="198"/>
      <c r="FF251" s="198"/>
      <c r="FG251" s="198"/>
      <c r="FH251" s="198"/>
      <c r="FI251" s="198"/>
      <c r="FJ251" s="198"/>
      <c r="FK251" s="198"/>
      <c r="FL251" s="198"/>
      <c r="FM251" s="198"/>
      <c r="FN251" s="198"/>
      <c r="FO251" s="198"/>
      <c r="FP251" s="198"/>
      <c r="FQ251" s="198"/>
      <c r="FR251" s="198"/>
      <c r="FS251" s="198"/>
      <c r="FT251" s="198"/>
      <c r="FU251" s="198"/>
      <c r="FV251" s="198"/>
      <c r="FW251" s="198"/>
      <c r="FX251" s="198"/>
    </row>
    <row r="252" spans="1:180" x14ac:dyDescent="0.25">
      <c r="A252" s="198"/>
      <c r="B252" s="198"/>
      <c r="C252" s="226"/>
      <c r="D252" s="224" t="str">
        <f>Durasi!B154</f>
        <v>1. Pekerjaan pas. Jendela Kaca kayu kls. II</v>
      </c>
      <c r="E252" s="229">
        <f>Durasi!P154</f>
        <v>5</v>
      </c>
      <c r="F252" s="230" t="str">
        <f>Durasi!Q154</f>
        <v>hari</v>
      </c>
      <c r="G252" s="235">
        <f>RAB!F170</f>
        <v>10286536.930559998</v>
      </c>
      <c r="H252" s="234">
        <f>G252/$G$400*100</f>
        <v>5.9454070392847308E-2</v>
      </c>
      <c r="I252" s="231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"/>
      <c r="Y252" s="2"/>
      <c r="Z252" s="2"/>
      <c r="AA252" s="219"/>
      <c r="AB252" s="219"/>
      <c r="AC252" s="219"/>
      <c r="AD252" s="2"/>
      <c r="AE252" s="219"/>
      <c r="AF252" s="219"/>
      <c r="AG252" s="219"/>
      <c r="AH252" s="219"/>
      <c r="AI252" s="2"/>
      <c r="AJ252" s="220">
        <f>H252/$E$252*5</f>
        <v>5.9454070392847308E-2</v>
      </c>
      <c r="AK252" s="219"/>
      <c r="AL252" s="219"/>
      <c r="AM252" s="219"/>
      <c r="AN252" s="219"/>
      <c r="AO252" s="219"/>
      <c r="AP252" s="219"/>
      <c r="AQ252" s="219"/>
      <c r="AR252" s="219"/>
      <c r="AS252" s="219"/>
      <c r="AT252" s="219"/>
      <c r="AU252" s="219"/>
      <c r="AV252" s="7"/>
      <c r="AW252" s="219"/>
      <c r="AX252" s="219"/>
      <c r="AY252" s="219"/>
      <c r="AZ252" s="219"/>
      <c r="BA252" s="219"/>
      <c r="BB252" s="219"/>
      <c r="BC252" s="219"/>
      <c r="BD252" s="219"/>
      <c r="BE252" s="219"/>
      <c r="BF252" s="219"/>
      <c r="BG252" s="284"/>
      <c r="BH252" s="302"/>
      <c r="BI252" s="216"/>
      <c r="BJ252" s="216"/>
      <c r="BK252" s="216"/>
      <c r="BL252" s="216"/>
      <c r="BM252" s="216"/>
      <c r="BN252" s="216"/>
      <c r="BO252" s="216"/>
      <c r="BP252" s="216"/>
      <c r="BQ252" s="200"/>
      <c r="BR252" s="200"/>
      <c r="BS252" s="200"/>
      <c r="BT252" s="200"/>
      <c r="BU252" s="200"/>
      <c r="BV252" s="200"/>
      <c r="BW252" s="200"/>
      <c r="BX252" s="200"/>
      <c r="BY252" s="200"/>
      <c r="BZ252" s="200"/>
      <c r="CA252" s="200"/>
      <c r="CB252" s="200"/>
      <c r="CC252" s="200"/>
      <c r="CD252" s="200"/>
      <c r="CE252" s="200"/>
      <c r="CF252" s="200"/>
      <c r="CG252" s="200"/>
      <c r="CH252" s="200"/>
      <c r="CI252" s="200"/>
      <c r="CJ252" s="200"/>
      <c r="CL252" s="200"/>
      <c r="CM252" s="200"/>
      <c r="CN252" s="200"/>
      <c r="CO252" s="200"/>
      <c r="CP252" s="200"/>
      <c r="CQ252" s="200"/>
      <c r="CR252" s="200"/>
      <c r="CS252" s="200"/>
      <c r="CT252" s="200"/>
      <c r="CU252" s="200"/>
      <c r="CV252" s="200"/>
      <c r="CW252" s="200"/>
      <c r="CX252" s="200"/>
      <c r="CY252" s="200"/>
      <c r="CZ252" s="200"/>
      <c r="DA252" s="200"/>
      <c r="DB252" s="200"/>
      <c r="DC252" s="200"/>
      <c r="DD252" s="200"/>
      <c r="DE252" s="200"/>
      <c r="DF252" s="200"/>
      <c r="DG252" s="200"/>
      <c r="DH252" s="200"/>
      <c r="DI252" s="200"/>
      <c r="DJ252" s="200"/>
      <c r="DK252" s="200"/>
      <c r="DL252" s="200"/>
      <c r="DM252" s="200"/>
      <c r="DN252" s="200"/>
      <c r="DO252" s="200"/>
      <c r="DP252" s="200"/>
      <c r="DQ252" s="200"/>
      <c r="DR252" s="200"/>
      <c r="DS252" s="200"/>
      <c r="DT252" s="200"/>
      <c r="DU252" s="200"/>
      <c r="DV252" s="200"/>
      <c r="DW252" s="200"/>
      <c r="DX252" s="200"/>
      <c r="DY252" s="200"/>
      <c r="DZ252" s="200"/>
      <c r="EA252" s="200"/>
      <c r="EB252" s="200"/>
      <c r="EC252" s="200"/>
      <c r="ED252" s="200"/>
      <c r="EE252" s="200"/>
      <c r="EF252" s="200"/>
      <c r="EG252" s="200"/>
      <c r="EH252" s="200"/>
      <c r="EI252" s="200"/>
      <c r="EJ252" s="200"/>
      <c r="EK252" s="200"/>
      <c r="EL252" s="200"/>
      <c r="EM252" s="200"/>
      <c r="EN252" s="200"/>
      <c r="EO252" s="200"/>
      <c r="EP252" s="200"/>
      <c r="EQ252" s="200"/>
      <c r="ER252" s="200"/>
      <c r="ES252" s="200"/>
      <c r="ET252" s="200"/>
      <c r="EU252" s="200"/>
      <c r="EV252" s="200"/>
      <c r="EW252" s="200"/>
      <c r="EX252" s="200"/>
      <c r="EY252" s="200"/>
      <c r="EZ252" s="200"/>
      <c r="FA252" s="200"/>
      <c r="FB252" s="200"/>
      <c r="FC252" s="200"/>
      <c r="FD252" s="198"/>
      <c r="FE252" s="198"/>
      <c r="FF252" s="198"/>
      <c r="FG252" s="198"/>
      <c r="FH252" s="198"/>
      <c r="FI252" s="198"/>
      <c r="FJ252" s="198"/>
      <c r="FK252" s="198"/>
      <c r="FL252" s="198"/>
      <c r="FM252" s="198"/>
      <c r="FN252" s="198"/>
      <c r="FO252" s="198"/>
      <c r="FP252" s="198"/>
      <c r="FQ252" s="198"/>
      <c r="FR252" s="198"/>
      <c r="FS252" s="198"/>
      <c r="FT252" s="198"/>
      <c r="FU252" s="198"/>
      <c r="FV252" s="198"/>
      <c r="FW252" s="198"/>
      <c r="FX252" s="198"/>
    </row>
    <row r="253" spans="1:180" x14ac:dyDescent="0.25">
      <c r="A253" s="198"/>
      <c r="B253" s="198"/>
      <c r="C253" s="226"/>
      <c r="D253" s="224" t="str">
        <f>Durasi!B155</f>
        <v>2. Pekerjaan pas. Pintu Kayu Jati</v>
      </c>
      <c r="E253" s="229">
        <f>Durasi!P155</f>
        <v>3</v>
      </c>
      <c r="F253" s="230" t="str">
        <f>Durasi!Q155</f>
        <v>hari</v>
      </c>
      <c r="G253" s="235">
        <f>RAB!F171</f>
        <v>4771706.8463999992</v>
      </c>
      <c r="H253" s="234">
        <f>G253/$G$400*100</f>
        <v>2.7579485365679092E-2</v>
      </c>
      <c r="I253" s="231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"/>
      <c r="Y253" s="2"/>
      <c r="Z253" s="2"/>
      <c r="AA253" s="219"/>
      <c r="AB253" s="219"/>
      <c r="AC253" s="219"/>
      <c r="AD253" s="2"/>
      <c r="AE253" s="219"/>
      <c r="AF253" s="219"/>
      <c r="AG253" s="219"/>
      <c r="AH253" s="219"/>
      <c r="AI253" s="2"/>
      <c r="AJ253" s="220">
        <f>H253/$E$253*3</f>
        <v>2.7579485365679092E-2</v>
      </c>
      <c r="AK253" s="219"/>
      <c r="AL253" s="219"/>
      <c r="AM253" s="219"/>
      <c r="AN253" s="219"/>
      <c r="AO253" s="219"/>
      <c r="AP253" s="219"/>
      <c r="AQ253" s="219"/>
      <c r="AR253" s="219"/>
      <c r="AS253" s="219"/>
      <c r="AT253" s="219"/>
      <c r="AU253" s="219"/>
      <c r="AV253" s="7"/>
      <c r="AW253" s="219"/>
      <c r="AX253" s="219"/>
      <c r="AY253" s="219"/>
      <c r="AZ253" s="219"/>
      <c r="BA253" s="219"/>
      <c r="BB253" s="219"/>
      <c r="BC253" s="219"/>
      <c r="BD253" s="219"/>
      <c r="BE253" s="219"/>
      <c r="BF253" s="219"/>
      <c r="BG253" s="284"/>
      <c r="BH253" s="302"/>
      <c r="BI253" s="216"/>
      <c r="BJ253" s="216"/>
      <c r="BK253" s="216"/>
      <c r="BL253" s="216"/>
      <c r="BM253" s="216"/>
      <c r="BN253" s="216"/>
      <c r="BO253" s="216"/>
      <c r="BP253" s="216"/>
      <c r="BQ253" s="200"/>
      <c r="BR253" s="200"/>
      <c r="BS253" s="200"/>
      <c r="BT253" s="200"/>
      <c r="BU253" s="200"/>
      <c r="BV253" s="200"/>
      <c r="BW253" s="200"/>
      <c r="BX253" s="200"/>
      <c r="BY253" s="200"/>
      <c r="BZ253" s="200"/>
      <c r="CA253" s="200"/>
      <c r="CB253" s="200"/>
      <c r="CC253" s="200"/>
      <c r="CD253" s="200"/>
      <c r="CE253" s="200"/>
      <c r="CF253" s="200"/>
      <c r="CG253" s="200"/>
      <c r="CH253" s="200"/>
      <c r="CI253" s="200"/>
      <c r="CJ253" s="200"/>
      <c r="CL253" s="200"/>
      <c r="CM253" s="200"/>
      <c r="CN253" s="200"/>
      <c r="CO253" s="200"/>
      <c r="CP253" s="200"/>
      <c r="CQ253" s="200"/>
      <c r="CR253" s="200"/>
      <c r="CS253" s="200"/>
      <c r="CT253" s="200"/>
      <c r="CU253" s="200"/>
      <c r="CV253" s="200"/>
      <c r="CW253" s="200"/>
      <c r="CX253" s="200"/>
      <c r="CY253" s="200"/>
      <c r="CZ253" s="200"/>
      <c r="DA253" s="200"/>
      <c r="DB253" s="200"/>
      <c r="DC253" s="200"/>
      <c r="DD253" s="200"/>
      <c r="DE253" s="200"/>
      <c r="DF253" s="200"/>
      <c r="DG253" s="200"/>
      <c r="DH253" s="200"/>
      <c r="DI253" s="200"/>
      <c r="DJ253" s="200"/>
      <c r="DK253" s="200"/>
      <c r="DL253" s="200"/>
      <c r="DM253" s="200"/>
      <c r="DN253" s="200"/>
      <c r="DO253" s="200"/>
      <c r="DP253" s="200"/>
      <c r="DQ253" s="200"/>
      <c r="DR253" s="200"/>
      <c r="DS253" s="200"/>
      <c r="DT253" s="200"/>
      <c r="DU253" s="200"/>
      <c r="DV253" s="200"/>
      <c r="DW253" s="200"/>
      <c r="DX253" s="200"/>
      <c r="DY253" s="200"/>
      <c r="DZ253" s="200"/>
      <c r="EA253" s="200"/>
      <c r="EB253" s="200"/>
      <c r="EC253" s="200"/>
      <c r="ED253" s="200"/>
      <c r="EE253" s="200"/>
      <c r="EF253" s="200"/>
      <c r="EG253" s="200"/>
      <c r="EH253" s="200"/>
      <c r="EI253" s="200"/>
      <c r="EJ253" s="200"/>
      <c r="EK253" s="200"/>
      <c r="EL253" s="200"/>
      <c r="EM253" s="200"/>
      <c r="EN253" s="200"/>
      <c r="EO253" s="200"/>
      <c r="EP253" s="200"/>
      <c r="EQ253" s="200"/>
      <c r="ER253" s="200"/>
      <c r="ES253" s="200"/>
      <c r="ET253" s="200"/>
      <c r="EU253" s="200"/>
      <c r="EV253" s="200"/>
      <c r="EW253" s="200"/>
      <c r="EX253" s="200"/>
      <c r="EY253" s="200"/>
      <c r="EZ253" s="200"/>
      <c r="FA253" s="200"/>
      <c r="FB253" s="200"/>
      <c r="FC253" s="200"/>
      <c r="FD253" s="198"/>
      <c r="FE253" s="198"/>
      <c r="FF253" s="198"/>
      <c r="FG253" s="198"/>
      <c r="FH253" s="198"/>
      <c r="FI253" s="198"/>
      <c r="FJ253" s="198"/>
      <c r="FK253" s="198"/>
      <c r="FL253" s="198"/>
      <c r="FM253" s="198"/>
      <c r="FN253" s="198"/>
      <c r="FO253" s="198"/>
      <c r="FP253" s="198"/>
      <c r="FQ253" s="198"/>
      <c r="FR253" s="198"/>
      <c r="FS253" s="198"/>
      <c r="FT253" s="198"/>
      <c r="FU253" s="198"/>
      <c r="FV253" s="198"/>
      <c r="FW253" s="198"/>
      <c r="FX253" s="198"/>
    </row>
    <row r="254" spans="1:180" x14ac:dyDescent="0.25">
      <c r="A254" s="198"/>
      <c r="B254" s="198"/>
      <c r="C254" s="226"/>
      <c r="D254" s="224" t="str">
        <f>Durasi!B156</f>
        <v>LANTAI 4</v>
      </c>
      <c r="E254" s="229"/>
      <c r="F254" s="230"/>
      <c r="G254" s="235"/>
      <c r="H254" s="234"/>
      <c r="I254" s="231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"/>
      <c r="Y254" s="2"/>
      <c r="Z254" s="2"/>
      <c r="AA254" s="219"/>
      <c r="AB254" s="219"/>
      <c r="AC254" s="219"/>
      <c r="AD254" s="2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219"/>
      <c r="AT254" s="219"/>
      <c r="AU254" s="219"/>
      <c r="AV254" s="7"/>
      <c r="AW254" s="219"/>
      <c r="AX254" s="219"/>
      <c r="AY254" s="219"/>
      <c r="AZ254" s="219"/>
      <c r="BA254" s="219"/>
      <c r="BB254" s="219"/>
      <c r="BC254" s="219"/>
      <c r="BD254" s="219"/>
      <c r="BE254" s="219"/>
      <c r="BF254" s="219"/>
      <c r="BG254" s="284"/>
      <c r="BH254" s="302"/>
      <c r="BI254" s="216"/>
      <c r="BJ254" s="216"/>
      <c r="BK254" s="216"/>
      <c r="BL254" s="216"/>
      <c r="BM254" s="216"/>
      <c r="BN254" s="216"/>
      <c r="BO254" s="216"/>
      <c r="BP254" s="216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00"/>
      <c r="CA254" s="200"/>
      <c r="CB254" s="200"/>
      <c r="CC254" s="200"/>
      <c r="CD254" s="200"/>
      <c r="CE254" s="200"/>
      <c r="CF254" s="200"/>
      <c r="CG254" s="200"/>
      <c r="CH254" s="200"/>
      <c r="CI254" s="200"/>
      <c r="CJ254" s="200"/>
      <c r="CL254" s="200"/>
      <c r="CM254" s="200"/>
      <c r="CN254" s="200"/>
      <c r="CO254" s="200"/>
      <c r="CP254" s="200"/>
      <c r="CQ254" s="200"/>
      <c r="CR254" s="200"/>
      <c r="CS254" s="200"/>
      <c r="CT254" s="200"/>
      <c r="CU254" s="200"/>
      <c r="CV254" s="200"/>
      <c r="CW254" s="200"/>
      <c r="CX254" s="200"/>
      <c r="CY254" s="200"/>
      <c r="CZ254" s="200"/>
      <c r="DA254" s="200"/>
      <c r="DB254" s="200"/>
      <c r="DC254" s="200"/>
      <c r="DD254" s="200"/>
      <c r="DE254" s="200"/>
      <c r="DF254" s="200"/>
      <c r="DG254" s="200"/>
      <c r="DH254" s="200"/>
      <c r="DI254" s="200"/>
      <c r="DJ254" s="200"/>
      <c r="DK254" s="200"/>
      <c r="DL254" s="200"/>
      <c r="DM254" s="200"/>
      <c r="DN254" s="200"/>
      <c r="DO254" s="200"/>
      <c r="DP254" s="200"/>
      <c r="DQ254" s="200"/>
      <c r="DR254" s="200"/>
      <c r="DS254" s="200"/>
      <c r="DT254" s="200"/>
      <c r="DU254" s="200"/>
      <c r="DV254" s="200"/>
      <c r="DW254" s="200"/>
      <c r="DX254" s="200"/>
      <c r="DY254" s="200"/>
      <c r="DZ254" s="200"/>
      <c r="EA254" s="200"/>
      <c r="EB254" s="200"/>
      <c r="EC254" s="200"/>
      <c r="ED254" s="200"/>
      <c r="EE254" s="200"/>
      <c r="EF254" s="200"/>
      <c r="EG254" s="200"/>
      <c r="EH254" s="200"/>
      <c r="EI254" s="200"/>
      <c r="EJ254" s="200"/>
      <c r="EK254" s="200"/>
      <c r="EL254" s="200"/>
      <c r="EM254" s="200"/>
      <c r="EN254" s="200"/>
      <c r="EO254" s="200"/>
      <c r="EP254" s="200"/>
      <c r="EQ254" s="200"/>
      <c r="ER254" s="200"/>
      <c r="ES254" s="200"/>
      <c r="ET254" s="200"/>
      <c r="EU254" s="200"/>
      <c r="EV254" s="200"/>
      <c r="EW254" s="200"/>
      <c r="EX254" s="200"/>
      <c r="EY254" s="200"/>
      <c r="EZ254" s="200"/>
      <c r="FA254" s="200"/>
      <c r="FB254" s="200"/>
      <c r="FC254" s="200"/>
      <c r="FD254" s="198"/>
      <c r="FE254" s="198"/>
      <c r="FF254" s="198"/>
      <c r="FG254" s="198"/>
      <c r="FH254" s="198"/>
      <c r="FI254" s="198"/>
      <c r="FJ254" s="198"/>
      <c r="FK254" s="198"/>
      <c r="FL254" s="198"/>
      <c r="FM254" s="198"/>
      <c r="FN254" s="198"/>
      <c r="FO254" s="198"/>
      <c r="FP254" s="198"/>
      <c r="FQ254" s="198"/>
      <c r="FR254" s="198"/>
      <c r="FS254" s="198"/>
      <c r="FT254" s="198"/>
      <c r="FU254" s="198"/>
      <c r="FV254" s="198"/>
      <c r="FW254" s="198"/>
      <c r="FX254" s="198"/>
    </row>
    <row r="255" spans="1:180" x14ac:dyDescent="0.25">
      <c r="A255" s="198"/>
      <c r="B255" s="198"/>
      <c r="C255" s="226"/>
      <c r="D255" s="224" t="str">
        <f>Durasi!B157</f>
        <v>1. Pekerjaan pas. Jendela Kaca kayu kls. II</v>
      </c>
      <c r="E255" s="229">
        <f>Durasi!P157</f>
        <v>5</v>
      </c>
      <c r="F255" s="230" t="str">
        <f>Durasi!Q157</f>
        <v>hari</v>
      </c>
      <c r="G255" s="235">
        <f>RAB!F173</f>
        <v>10286536.930559998</v>
      </c>
      <c r="H255" s="234">
        <f>G255/$G$400*100</f>
        <v>5.9454070392847308E-2</v>
      </c>
      <c r="I255" s="231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"/>
      <c r="Y255" s="2"/>
      <c r="Z255" s="2"/>
      <c r="AA255" s="219"/>
      <c r="AB255" s="219"/>
      <c r="AC255" s="219"/>
      <c r="AD255" s="2"/>
      <c r="AE255" s="219"/>
      <c r="AF255" s="219"/>
      <c r="AG255" s="219"/>
      <c r="AH255" s="219"/>
      <c r="AI255" s="219"/>
      <c r="AJ255" s="219"/>
      <c r="AK255" s="219"/>
      <c r="AL255" s="2"/>
      <c r="AM255" s="220">
        <f>H255/$E$255*1</f>
        <v>1.1890814078569461E-2</v>
      </c>
      <c r="AN255" s="220">
        <f>H255/$E$255*4</f>
        <v>4.7563256314277845E-2</v>
      </c>
      <c r="AO255" s="219"/>
      <c r="AP255" s="219"/>
      <c r="AQ255" s="219"/>
      <c r="AR255" s="219"/>
      <c r="AS255" s="219"/>
      <c r="AT255" s="219"/>
      <c r="AU255" s="219"/>
      <c r="AV255" s="7"/>
      <c r="AW255" s="219"/>
      <c r="AX255" s="219"/>
      <c r="AY255" s="219"/>
      <c r="AZ255" s="219"/>
      <c r="BA255" s="219"/>
      <c r="BB255" s="219"/>
      <c r="BC255" s="219"/>
      <c r="BD255" s="219"/>
      <c r="BE255" s="219"/>
      <c r="BF255" s="219"/>
      <c r="BG255" s="284"/>
      <c r="BH255" s="302"/>
      <c r="BI255" s="216"/>
      <c r="BJ255" s="216"/>
      <c r="BK255" s="216"/>
      <c r="BL255" s="216"/>
      <c r="BM255" s="216"/>
      <c r="BN255" s="216"/>
      <c r="BO255" s="216"/>
      <c r="BP255" s="216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200"/>
      <c r="EE255" s="200"/>
      <c r="EF255" s="200"/>
      <c r="EG255" s="200"/>
      <c r="EH255" s="200"/>
      <c r="EI255" s="200"/>
      <c r="EJ255" s="200"/>
      <c r="EK255" s="200"/>
      <c r="EL255" s="200"/>
      <c r="EM255" s="200"/>
      <c r="EN255" s="200"/>
      <c r="EO255" s="200"/>
      <c r="EP255" s="200"/>
      <c r="EQ255" s="200"/>
      <c r="ER255" s="200"/>
      <c r="ES255" s="200"/>
      <c r="ET255" s="200"/>
      <c r="EU255" s="200"/>
      <c r="EV255" s="200"/>
      <c r="EW255" s="200"/>
      <c r="EX255" s="200"/>
      <c r="EY255" s="200"/>
      <c r="EZ255" s="200"/>
      <c r="FA255" s="200"/>
      <c r="FB255" s="200"/>
      <c r="FC255" s="200"/>
      <c r="FD255" s="198"/>
      <c r="FE255" s="198"/>
      <c r="FF255" s="198"/>
      <c r="FG255" s="198"/>
      <c r="FH255" s="198"/>
      <c r="FI255" s="198"/>
      <c r="FJ255" s="198"/>
      <c r="FK255" s="198"/>
      <c r="FL255" s="198"/>
      <c r="FM255" s="198"/>
      <c r="FN255" s="198"/>
      <c r="FO255" s="198"/>
      <c r="FP255" s="198"/>
      <c r="FQ255" s="198"/>
      <c r="FR255" s="198"/>
      <c r="FS255" s="198"/>
      <c r="FT255" s="198"/>
      <c r="FU255" s="198"/>
      <c r="FV255" s="198"/>
      <c r="FW255" s="198"/>
      <c r="FX255" s="198"/>
    </row>
    <row r="256" spans="1:180" x14ac:dyDescent="0.25">
      <c r="A256" s="198"/>
      <c r="B256" s="198"/>
      <c r="C256" s="226"/>
      <c r="D256" s="224" t="str">
        <f>Durasi!B158</f>
        <v>2. Pekerjaan pas. Pintu Kayu Jati</v>
      </c>
      <c r="E256" s="229">
        <f>Durasi!P158</f>
        <v>3</v>
      </c>
      <c r="F256" s="230" t="str">
        <f>Durasi!Q158</f>
        <v>hari</v>
      </c>
      <c r="G256" s="235">
        <f>RAB!F174</f>
        <v>4771706.8463999992</v>
      </c>
      <c r="H256" s="234">
        <f>G256/$G$400*100</f>
        <v>2.7579485365679092E-2</v>
      </c>
      <c r="I256" s="231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"/>
      <c r="Y256" s="2"/>
      <c r="Z256" s="2"/>
      <c r="AA256" s="219"/>
      <c r="AB256" s="219"/>
      <c r="AC256" s="219"/>
      <c r="AD256" s="2"/>
      <c r="AE256" s="219"/>
      <c r="AF256" s="219"/>
      <c r="AG256" s="219"/>
      <c r="AH256" s="219"/>
      <c r="AI256" s="219"/>
      <c r="AJ256" s="219"/>
      <c r="AK256" s="219"/>
      <c r="AL256" s="2"/>
      <c r="AM256" s="220">
        <f>H256/$E$256*1</f>
        <v>9.1931617885596967E-3</v>
      </c>
      <c r="AN256" s="220">
        <f>H256/$E$256*2</f>
        <v>1.8386323577119393E-2</v>
      </c>
      <c r="AO256" s="219"/>
      <c r="AP256" s="219"/>
      <c r="AQ256" s="219"/>
      <c r="AR256" s="219"/>
      <c r="AS256" s="219"/>
      <c r="AT256" s="219"/>
      <c r="AU256" s="219"/>
      <c r="AV256" s="7"/>
      <c r="AW256" s="219"/>
      <c r="AX256" s="219"/>
      <c r="AY256" s="219"/>
      <c r="AZ256" s="219"/>
      <c r="BA256" s="219"/>
      <c r="BB256" s="219"/>
      <c r="BC256" s="219"/>
      <c r="BD256" s="219"/>
      <c r="BE256" s="219"/>
      <c r="BF256" s="219"/>
      <c r="BG256" s="284"/>
      <c r="BH256" s="302"/>
      <c r="BI256" s="216"/>
      <c r="BJ256" s="216"/>
      <c r="BK256" s="216"/>
      <c r="BL256" s="216"/>
      <c r="BM256" s="216"/>
      <c r="BN256" s="216"/>
      <c r="BO256" s="216"/>
      <c r="BP256" s="216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200"/>
      <c r="CA256" s="200"/>
      <c r="CB256" s="200"/>
      <c r="CC256" s="200"/>
      <c r="CD256" s="200"/>
      <c r="CE256" s="200"/>
      <c r="CF256" s="200"/>
      <c r="CG256" s="200"/>
      <c r="CH256" s="200"/>
      <c r="CI256" s="200"/>
      <c r="CJ256" s="200"/>
      <c r="CL256" s="200"/>
      <c r="CM256" s="200"/>
      <c r="CN256" s="200"/>
      <c r="CO256" s="200"/>
      <c r="CP256" s="200"/>
      <c r="CQ256" s="200"/>
      <c r="CR256" s="200"/>
      <c r="CS256" s="200"/>
      <c r="CT256" s="200"/>
      <c r="CU256" s="200"/>
      <c r="CV256" s="200"/>
      <c r="CW256" s="200"/>
      <c r="CX256" s="200"/>
      <c r="CY256" s="200"/>
      <c r="CZ256" s="200"/>
      <c r="DA256" s="200"/>
      <c r="DB256" s="200"/>
      <c r="DC256" s="200"/>
      <c r="DD256" s="200"/>
      <c r="DE256" s="200"/>
      <c r="DF256" s="200"/>
      <c r="DG256" s="200"/>
      <c r="DH256" s="200"/>
      <c r="DI256" s="200"/>
      <c r="DJ256" s="200"/>
      <c r="DK256" s="200"/>
      <c r="DL256" s="200"/>
      <c r="DM256" s="200"/>
      <c r="DN256" s="200"/>
      <c r="DO256" s="200"/>
      <c r="DP256" s="200"/>
      <c r="DQ256" s="200"/>
      <c r="DR256" s="200"/>
      <c r="DS256" s="200"/>
      <c r="DT256" s="200"/>
      <c r="DU256" s="200"/>
      <c r="DV256" s="200"/>
      <c r="DW256" s="200"/>
      <c r="DX256" s="200"/>
      <c r="DY256" s="200"/>
      <c r="DZ256" s="200"/>
      <c r="EA256" s="200"/>
      <c r="EB256" s="200"/>
      <c r="EC256" s="200"/>
      <c r="ED256" s="200"/>
      <c r="EE256" s="200"/>
      <c r="EF256" s="200"/>
      <c r="EG256" s="200"/>
      <c r="EH256" s="200"/>
      <c r="EI256" s="200"/>
      <c r="EJ256" s="200"/>
      <c r="EK256" s="200"/>
      <c r="EL256" s="200"/>
      <c r="EM256" s="200"/>
      <c r="EN256" s="200"/>
      <c r="EO256" s="200"/>
      <c r="EP256" s="200"/>
      <c r="EQ256" s="200"/>
      <c r="ER256" s="200"/>
      <c r="ES256" s="200"/>
      <c r="ET256" s="200"/>
      <c r="EU256" s="200"/>
      <c r="EV256" s="200"/>
      <c r="EW256" s="200"/>
      <c r="EX256" s="200"/>
      <c r="EY256" s="200"/>
      <c r="EZ256" s="200"/>
      <c r="FA256" s="200"/>
      <c r="FB256" s="200"/>
      <c r="FC256" s="200"/>
      <c r="FD256" s="198"/>
      <c r="FE256" s="198"/>
      <c r="FF256" s="198"/>
      <c r="FG256" s="198"/>
      <c r="FH256" s="198"/>
      <c r="FI256" s="198"/>
      <c r="FJ256" s="198"/>
      <c r="FK256" s="198"/>
      <c r="FL256" s="198"/>
      <c r="FM256" s="198"/>
      <c r="FN256" s="198"/>
      <c r="FO256" s="198"/>
      <c r="FP256" s="198"/>
      <c r="FQ256" s="198"/>
      <c r="FR256" s="198"/>
      <c r="FS256" s="198"/>
      <c r="FT256" s="198"/>
      <c r="FU256" s="198"/>
      <c r="FV256" s="198"/>
      <c r="FW256" s="198"/>
      <c r="FX256" s="198"/>
    </row>
    <row r="257" spans="1:180" x14ac:dyDescent="0.25">
      <c r="A257" s="198"/>
      <c r="B257" s="198"/>
      <c r="C257" s="226"/>
      <c r="D257" s="224" t="str">
        <f>Durasi!B159</f>
        <v>LANTAI 5</v>
      </c>
      <c r="E257" s="229"/>
      <c r="F257" s="230"/>
      <c r="G257" s="235"/>
      <c r="H257" s="234"/>
      <c r="I257" s="231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"/>
      <c r="Y257" s="2"/>
      <c r="Z257" s="2"/>
      <c r="AA257" s="219"/>
      <c r="AB257" s="219"/>
      <c r="AC257" s="219"/>
      <c r="AD257" s="2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9"/>
      <c r="AY257" s="219"/>
      <c r="AZ257" s="219"/>
      <c r="BA257" s="219"/>
      <c r="BB257" s="219"/>
      <c r="BC257" s="219"/>
      <c r="BD257" s="219"/>
      <c r="BE257" s="219"/>
      <c r="BF257" s="219"/>
      <c r="BG257" s="284"/>
      <c r="BH257" s="302"/>
      <c r="BI257" s="216"/>
      <c r="BJ257" s="216"/>
      <c r="BK257" s="216"/>
      <c r="BL257" s="216"/>
      <c r="BM257" s="216"/>
      <c r="BN257" s="216"/>
      <c r="BO257" s="216"/>
      <c r="BP257" s="216"/>
      <c r="BQ257" s="200"/>
      <c r="BR257" s="200"/>
      <c r="BS257" s="200"/>
      <c r="BT257" s="200"/>
      <c r="BU257" s="200"/>
      <c r="BV257" s="200"/>
      <c r="BW257" s="200"/>
      <c r="BX257" s="200"/>
      <c r="BY257" s="200"/>
      <c r="BZ257" s="200"/>
      <c r="CA257" s="200"/>
      <c r="CB257" s="200"/>
      <c r="CC257" s="200"/>
      <c r="CD257" s="200"/>
      <c r="CE257" s="200"/>
      <c r="CF257" s="200"/>
      <c r="CG257" s="200"/>
      <c r="CH257" s="200"/>
      <c r="CI257" s="200"/>
      <c r="CJ257" s="200"/>
      <c r="CL257" s="200"/>
      <c r="CM257" s="200"/>
      <c r="CN257" s="200"/>
      <c r="CO257" s="200"/>
      <c r="CP257" s="200"/>
      <c r="CQ257" s="200"/>
      <c r="CR257" s="200"/>
      <c r="CS257" s="200"/>
      <c r="CT257" s="200"/>
      <c r="CU257" s="200"/>
      <c r="CV257" s="200"/>
      <c r="CW257" s="200"/>
      <c r="CX257" s="200"/>
      <c r="CY257" s="200"/>
      <c r="CZ257" s="200"/>
      <c r="DA257" s="200"/>
      <c r="DB257" s="200"/>
      <c r="DC257" s="200"/>
      <c r="DD257" s="200"/>
      <c r="DE257" s="200"/>
      <c r="DF257" s="200"/>
      <c r="DG257" s="200"/>
      <c r="DH257" s="200"/>
      <c r="DI257" s="200"/>
      <c r="DJ257" s="200"/>
      <c r="DK257" s="200"/>
      <c r="DL257" s="200"/>
      <c r="DM257" s="200"/>
      <c r="DN257" s="200"/>
      <c r="DO257" s="200"/>
      <c r="DP257" s="200"/>
      <c r="DQ257" s="200"/>
      <c r="DR257" s="200"/>
      <c r="DS257" s="200"/>
      <c r="DT257" s="200"/>
      <c r="DU257" s="200"/>
      <c r="DV257" s="200"/>
      <c r="DW257" s="200"/>
      <c r="DX257" s="200"/>
      <c r="DY257" s="200"/>
      <c r="DZ257" s="200"/>
      <c r="EA257" s="200"/>
      <c r="EB257" s="200"/>
      <c r="EC257" s="200"/>
      <c r="ED257" s="200"/>
      <c r="EE257" s="200"/>
      <c r="EF257" s="200"/>
      <c r="EG257" s="200"/>
      <c r="EH257" s="200"/>
      <c r="EI257" s="200"/>
      <c r="EJ257" s="200"/>
      <c r="EK257" s="200"/>
      <c r="EL257" s="200"/>
      <c r="EM257" s="200"/>
      <c r="EN257" s="200"/>
      <c r="EO257" s="200"/>
      <c r="EP257" s="200"/>
      <c r="EQ257" s="200"/>
      <c r="ER257" s="200"/>
      <c r="ES257" s="200"/>
      <c r="ET257" s="200"/>
      <c r="EU257" s="200"/>
      <c r="EV257" s="200"/>
      <c r="EW257" s="200"/>
      <c r="EX257" s="200"/>
      <c r="EY257" s="200"/>
      <c r="EZ257" s="200"/>
      <c r="FA257" s="200"/>
      <c r="FB257" s="200"/>
      <c r="FC257" s="200"/>
      <c r="FD257" s="198"/>
      <c r="FE257" s="198"/>
      <c r="FF257" s="198"/>
      <c r="FG257" s="198"/>
      <c r="FH257" s="198"/>
      <c r="FI257" s="198"/>
      <c r="FJ257" s="198"/>
      <c r="FK257" s="198"/>
      <c r="FL257" s="198"/>
      <c r="FM257" s="198"/>
      <c r="FN257" s="198"/>
      <c r="FO257" s="198"/>
      <c r="FP257" s="198"/>
      <c r="FQ257" s="198"/>
      <c r="FR257" s="198"/>
      <c r="FS257" s="198"/>
      <c r="FT257" s="198"/>
      <c r="FU257" s="198"/>
      <c r="FV257" s="198"/>
      <c r="FW257" s="198"/>
      <c r="FX257" s="198"/>
    </row>
    <row r="258" spans="1:180" x14ac:dyDescent="0.25">
      <c r="A258" s="198"/>
      <c r="B258" s="198"/>
      <c r="C258" s="226"/>
      <c r="D258" s="224" t="str">
        <f>Durasi!B160</f>
        <v>1. Pekerjaan pas. Jendela Kaca kayu kls. II</v>
      </c>
      <c r="E258" s="229">
        <f>Durasi!P160</f>
        <v>5</v>
      </c>
      <c r="F258" s="230" t="str">
        <f>Durasi!Q160</f>
        <v>hari</v>
      </c>
      <c r="G258" s="235">
        <f>RAB!F176</f>
        <v>10286536.930559998</v>
      </c>
      <c r="H258" s="234">
        <f>G258/$G$400*100</f>
        <v>5.9454070392847308E-2</v>
      </c>
      <c r="I258" s="231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"/>
      <c r="Y258" s="2"/>
      <c r="Z258" s="2"/>
      <c r="AA258" s="219"/>
      <c r="AB258" s="219"/>
      <c r="AC258" s="219"/>
      <c r="AD258" s="2"/>
      <c r="AE258" s="219"/>
      <c r="AF258" s="219"/>
      <c r="AG258" s="219"/>
      <c r="AH258" s="219"/>
      <c r="AI258" s="219"/>
      <c r="AJ258" s="219"/>
      <c r="AK258" s="219"/>
      <c r="AL258" s="219"/>
      <c r="AM258" s="219"/>
      <c r="AN258" s="219"/>
      <c r="AO258" s="219"/>
      <c r="AP258" s="2"/>
      <c r="AQ258" s="220">
        <f>H258/$E$258*3</f>
        <v>3.5672442235708382E-2</v>
      </c>
      <c r="AR258" s="220">
        <f>H258/$E$258*2</f>
        <v>2.3781628157138923E-2</v>
      </c>
      <c r="AS258" s="219"/>
      <c r="AT258" s="219"/>
      <c r="AU258" s="219"/>
      <c r="AV258" s="219"/>
      <c r="AW258" s="219"/>
      <c r="AX258" s="219"/>
      <c r="AY258" s="219"/>
      <c r="AZ258" s="219"/>
      <c r="BA258" s="219"/>
      <c r="BB258" s="219"/>
      <c r="BC258" s="219"/>
      <c r="BD258" s="219"/>
      <c r="BE258" s="219"/>
      <c r="BF258" s="219"/>
      <c r="BG258" s="284"/>
      <c r="BH258" s="302"/>
      <c r="BI258" s="216"/>
      <c r="BJ258" s="216"/>
      <c r="BK258" s="216"/>
      <c r="BL258" s="216"/>
      <c r="BM258" s="216"/>
      <c r="BN258" s="216"/>
      <c r="BO258" s="216"/>
      <c r="BP258" s="216"/>
      <c r="BQ258" s="200"/>
      <c r="BR258" s="200"/>
      <c r="BS258" s="200"/>
      <c r="BT258" s="200"/>
      <c r="BU258" s="200"/>
      <c r="BV258" s="200"/>
      <c r="BW258" s="200"/>
      <c r="BX258" s="200"/>
      <c r="BY258" s="200"/>
      <c r="BZ258" s="200"/>
      <c r="CA258" s="200"/>
      <c r="CB258" s="200"/>
      <c r="CC258" s="200"/>
      <c r="CD258" s="200"/>
      <c r="CE258" s="200"/>
      <c r="CF258" s="200"/>
      <c r="CG258" s="200"/>
      <c r="CH258" s="200"/>
      <c r="CI258" s="200"/>
      <c r="CJ258" s="200"/>
      <c r="CL258" s="200"/>
      <c r="CM258" s="200"/>
      <c r="CN258" s="200"/>
      <c r="CO258" s="200"/>
      <c r="CP258" s="200"/>
      <c r="CQ258" s="200"/>
      <c r="CR258" s="200"/>
      <c r="CS258" s="200"/>
      <c r="CT258" s="200"/>
      <c r="CU258" s="200"/>
      <c r="CV258" s="200"/>
      <c r="CW258" s="200"/>
      <c r="CX258" s="200"/>
      <c r="CY258" s="200"/>
      <c r="CZ258" s="200"/>
      <c r="DA258" s="200"/>
      <c r="DB258" s="200"/>
      <c r="DC258" s="200"/>
      <c r="DD258" s="200"/>
      <c r="DE258" s="200"/>
      <c r="DF258" s="200"/>
      <c r="DG258" s="200"/>
      <c r="DH258" s="200"/>
      <c r="DI258" s="200"/>
      <c r="DJ258" s="200"/>
      <c r="DK258" s="200"/>
      <c r="DL258" s="200"/>
      <c r="DM258" s="200"/>
      <c r="DN258" s="200"/>
      <c r="DO258" s="200"/>
      <c r="DP258" s="200"/>
      <c r="DQ258" s="200"/>
      <c r="DR258" s="200"/>
      <c r="DS258" s="200"/>
      <c r="DT258" s="200"/>
      <c r="DU258" s="200"/>
      <c r="DV258" s="200"/>
      <c r="DW258" s="200"/>
      <c r="DX258" s="200"/>
      <c r="DY258" s="200"/>
      <c r="DZ258" s="200"/>
      <c r="EA258" s="200"/>
      <c r="EB258" s="200"/>
      <c r="EC258" s="200"/>
      <c r="ED258" s="200"/>
      <c r="EE258" s="200"/>
      <c r="EF258" s="200"/>
      <c r="EG258" s="200"/>
      <c r="EH258" s="200"/>
      <c r="EI258" s="200"/>
      <c r="EJ258" s="200"/>
      <c r="EK258" s="200"/>
      <c r="EL258" s="200"/>
      <c r="EM258" s="200"/>
      <c r="EN258" s="200"/>
      <c r="EO258" s="200"/>
      <c r="EP258" s="200"/>
      <c r="EQ258" s="200"/>
      <c r="ER258" s="200"/>
      <c r="ES258" s="200"/>
      <c r="ET258" s="200"/>
      <c r="EU258" s="200"/>
      <c r="EV258" s="200"/>
      <c r="EW258" s="200"/>
      <c r="EX258" s="200"/>
      <c r="EY258" s="200"/>
      <c r="EZ258" s="200"/>
      <c r="FA258" s="200"/>
      <c r="FB258" s="200"/>
      <c r="FC258" s="200"/>
      <c r="FD258" s="198"/>
      <c r="FE258" s="198"/>
      <c r="FF258" s="198"/>
      <c r="FG258" s="198"/>
      <c r="FH258" s="198"/>
      <c r="FI258" s="198"/>
      <c r="FJ258" s="198"/>
      <c r="FK258" s="198"/>
      <c r="FL258" s="198"/>
      <c r="FM258" s="198"/>
      <c r="FN258" s="198"/>
      <c r="FO258" s="198"/>
      <c r="FP258" s="198"/>
      <c r="FQ258" s="198"/>
      <c r="FR258" s="198"/>
      <c r="FS258" s="198"/>
      <c r="FT258" s="198"/>
      <c r="FU258" s="198"/>
      <c r="FV258" s="198"/>
      <c r="FW258" s="198"/>
      <c r="FX258" s="198"/>
    </row>
    <row r="259" spans="1:180" x14ac:dyDescent="0.25">
      <c r="A259" s="198"/>
      <c r="B259" s="198"/>
      <c r="C259" s="226"/>
      <c r="D259" s="224" t="str">
        <f>Durasi!B161</f>
        <v>2. Pekerjaan pas. Pintu Kayu Jati</v>
      </c>
      <c r="E259" s="229">
        <f>Durasi!P161</f>
        <v>3</v>
      </c>
      <c r="F259" s="230" t="str">
        <f>Durasi!Q161</f>
        <v>hari</v>
      </c>
      <c r="G259" s="235">
        <f>RAB!F177</f>
        <v>4771706.8463999992</v>
      </c>
      <c r="H259" s="234">
        <f>G259/$G$400*100</f>
        <v>2.7579485365679092E-2</v>
      </c>
      <c r="I259" s="231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"/>
      <c r="Y259" s="2"/>
      <c r="Z259" s="2"/>
      <c r="AA259" s="219"/>
      <c r="AB259" s="219"/>
      <c r="AC259" s="219"/>
      <c r="AD259" s="2"/>
      <c r="AE259" s="219"/>
      <c r="AF259" s="219"/>
      <c r="AG259" s="219"/>
      <c r="AH259" s="219"/>
      <c r="AI259" s="219"/>
      <c r="AJ259" s="219"/>
      <c r="AK259" s="219"/>
      <c r="AL259" s="219"/>
      <c r="AM259" s="219"/>
      <c r="AN259" s="219"/>
      <c r="AO259" s="219"/>
      <c r="AP259" s="2"/>
      <c r="AQ259" s="220">
        <f>H259/$E$259*3</f>
        <v>2.7579485365679092E-2</v>
      </c>
      <c r="AR259" s="219"/>
      <c r="AS259" s="219"/>
      <c r="AT259" s="219"/>
      <c r="AU259" s="219"/>
      <c r="AV259" s="219"/>
      <c r="AW259" s="219"/>
      <c r="AX259" s="219"/>
      <c r="AY259" s="219"/>
      <c r="AZ259" s="219"/>
      <c r="BA259" s="219"/>
      <c r="BB259" s="219"/>
      <c r="BC259" s="219"/>
      <c r="BD259" s="219"/>
      <c r="BE259" s="219"/>
      <c r="BF259" s="219"/>
      <c r="BG259" s="284"/>
      <c r="BH259" s="302"/>
      <c r="BI259" s="216"/>
      <c r="BJ259" s="216"/>
      <c r="BK259" s="216"/>
      <c r="BL259" s="216"/>
      <c r="BM259" s="216"/>
      <c r="BN259" s="216"/>
      <c r="BO259" s="216"/>
      <c r="BP259" s="216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L259" s="200"/>
      <c r="CM259" s="200"/>
      <c r="CN259" s="200"/>
      <c r="CO259" s="200"/>
      <c r="CP259" s="200"/>
      <c r="CQ259" s="200"/>
      <c r="CR259" s="200"/>
      <c r="CS259" s="200"/>
      <c r="CT259" s="200"/>
      <c r="CU259" s="200"/>
      <c r="CV259" s="200"/>
      <c r="CW259" s="200"/>
      <c r="CX259" s="200"/>
      <c r="CY259" s="200"/>
      <c r="CZ259" s="200"/>
      <c r="DA259" s="200"/>
      <c r="DB259" s="200"/>
      <c r="DC259" s="200"/>
      <c r="DD259" s="200"/>
      <c r="DE259" s="200"/>
      <c r="DF259" s="200"/>
      <c r="DG259" s="200"/>
      <c r="DH259" s="200"/>
      <c r="DI259" s="200"/>
      <c r="DJ259" s="200"/>
      <c r="DK259" s="200"/>
      <c r="DL259" s="200"/>
      <c r="DM259" s="200"/>
      <c r="DN259" s="200"/>
      <c r="DO259" s="200"/>
      <c r="DP259" s="200"/>
      <c r="DQ259" s="200"/>
      <c r="DR259" s="200"/>
      <c r="DS259" s="200"/>
      <c r="DT259" s="200"/>
      <c r="DU259" s="200"/>
      <c r="DV259" s="200"/>
      <c r="DW259" s="200"/>
      <c r="DX259" s="200"/>
      <c r="DY259" s="200"/>
      <c r="DZ259" s="200"/>
      <c r="EA259" s="200"/>
      <c r="EB259" s="200"/>
      <c r="EC259" s="200"/>
      <c r="ED259" s="200"/>
      <c r="EE259" s="200"/>
      <c r="EF259" s="200"/>
      <c r="EG259" s="200"/>
      <c r="EH259" s="200"/>
      <c r="EI259" s="200"/>
      <c r="EJ259" s="200"/>
      <c r="EK259" s="200"/>
      <c r="EL259" s="200"/>
      <c r="EM259" s="200"/>
      <c r="EN259" s="200"/>
      <c r="EO259" s="200"/>
      <c r="EP259" s="200"/>
      <c r="EQ259" s="200"/>
      <c r="ER259" s="200"/>
      <c r="ES259" s="200"/>
      <c r="ET259" s="200"/>
      <c r="EU259" s="200"/>
      <c r="EV259" s="200"/>
      <c r="EW259" s="200"/>
      <c r="EX259" s="200"/>
      <c r="EY259" s="200"/>
      <c r="EZ259" s="200"/>
      <c r="FA259" s="200"/>
      <c r="FB259" s="200"/>
      <c r="FC259" s="200"/>
      <c r="FD259" s="198"/>
      <c r="FE259" s="198"/>
      <c r="FF259" s="198"/>
      <c r="FG259" s="198"/>
      <c r="FH259" s="198"/>
      <c r="FI259" s="198"/>
      <c r="FJ259" s="198"/>
      <c r="FK259" s="198"/>
      <c r="FL259" s="198"/>
      <c r="FM259" s="198"/>
      <c r="FN259" s="198"/>
      <c r="FO259" s="198"/>
      <c r="FP259" s="198"/>
      <c r="FQ259" s="198"/>
      <c r="FR259" s="198"/>
      <c r="FS259" s="198"/>
      <c r="FT259" s="198"/>
      <c r="FU259" s="198"/>
      <c r="FV259" s="198"/>
      <c r="FW259" s="198"/>
      <c r="FX259" s="198"/>
    </row>
    <row r="260" spans="1:180" x14ac:dyDescent="0.25">
      <c r="A260" s="198"/>
      <c r="B260" s="198"/>
      <c r="C260" s="226"/>
      <c r="D260" s="224" t="str">
        <f>Durasi!B162</f>
        <v>LANTAI 6</v>
      </c>
      <c r="E260" s="229"/>
      <c r="F260" s="230"/>
      <c r="G260" s="235"/>
      <c r="H260" s="234"/>
      <c r="I260" s="231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"/>
      <c r="Y260" s="2"/>
      <c r="Z260" s="2"/>
      <c r="AA260" s="219"/>
      <c r="AB260" s="219"/>
      <c r="AC260" s="219"/>
      <c r="AD260" s="2"/>
      <c r="AE260" s="219"/>
      <c r="AF260" s="219"/>
      <c r="AG260" s="219"/>
      <c r="AH260" s="219"/>
      <c r="AI260" s="219"/>
      <c r="AJ260" s="219"/>
      <c r="AK260" s="219"/>
      <c r="AL260" s="219"/>
      <c r="AM260" s="219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9"/>
      <c r="AY260" s="219"/>
      <c r="AZ260" s="219"/>
      <c r="BA260" s="219"/>
      <c r="BB260" s="219"/>
      <c r="BC260" s="219"/>
      <c r="BD260" s="219"/>
      <c r="BE260" s="219"/>
      <c r="BF260" s="219"/>
      <c r="BG260" s="284"/>
      <c r="BH260" s="302"/>
      <c r="BI260" s="216"/>
      <c r="BJ260" s="216"/>
      <c r="BK260" s="216"/>
      <c r="BL260" s="216"/>
      <c r="BM260" s="216"/>
      <c r="BN260" s="216"/>
      <c r="BO260" s="216"/>
      <c r="BP260" s="216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0"/>
      <c r="CG260" s="200"/>
      <c r="CH260" s="200"/>
      <c r="CI260" s="200"/>
      <c r="CJ260" s="200"/>
      <c r="CL260" s="200"/>
      <c r="CM260" s="200"/>
      <c r="CN260" s="200"/>
      <c r="CO260" s="200"/>
      <c r="CP260" s="200"/>
      <c r="CQ260" s="200"/>
      <c r="CR260" s="200"/>
      <c r="CS260" s="200"/>
      <c r="CT260" s="200"/>
      <c r="CU260" s="200"/>
      <c r="CV260" s="200"/>
      <c r="CW260" s="200"/>
      <c r="CX260" s="200"/>
      <c r="CY260" s="200"/>
      <c r="CZ260" s="200"/>
      <c r="DA260" s="200"/>
      <c r="DB260" s="200"/>
      <c r="DC260" s="200"/>
      <c r="DD260" s="200"/>
      <c r="DE260" s="200"/>
      <c r="DF260" s="200"/>
      <c r="DG260" s="200"/>
      <c r="DH260" s="200"/>
      <c r="DI260" s="200"/>
      <c r="DJ260" s="200"/>
      <c r="DK260" s="200"/>
      <c r="DL260" s="200"/>
      <c r="DM260" s="200"/>
      <c r="DN260" s="200"/>
      <c r="DO260" s="200"/>
      <c r="DP260" s="200"/>
      <c r="DQ260" s="200"/>
      <c r="DR260" s="200"/>
      <c r="DS260" s="200"/>
      <c r="DT260" s="200"/>
      <c r="DU260" s="200"/>
      <c r="DV260" s="200"/>
      <c r="DW260" s="200"/>
      <c r="DX260" s="200"/>
      <c r="DY260" s="200"/>
      <c r="DZ260" s="200"/>
      <c r="EA260" s="200"/>
      <c r="EB260" s="200"/>
      <c r="EC260" s="200"/>
      <c r="ED260" s="200"/>
      <c r="EE260" s="200"/>
      <c r="EF260" s="200"/>
      <c r="EG260" s="200"/>
      <c r="EH260" s="200"/>
      <c r="EI260" s="200"/>
      <c r="EJ260" s="200"/>
      <c r="EK260" s="200"/>
      <c r="EL260" s="200"/>
      <c r="EM260" s="200"/>
      <c r="EN260" s="200"/>
      <c r="EO260" s="200"/>
      <c r="EP260" s="200"/>
      <c r="EQ260" s="200"/>
      <c r="ER260" s="200"/>
      <c r="ES260" s="200"/>
      <c r="ET260" s="200"/>
      <c r="EU260" s="200"/>
      <c r="EV260" s="200"/>
      <c r="EW260" s="200"/>
      <c r="EX260" s="200"/>
      <c r="EY260" s="200"/>
      <c r="EZ260" s="200"/>
      <c r="FA260" s="200"/>
      <c r="FB260" s="200"/>
      <c r="FC260" s="200"/>
      <c r="FD260" s="198"/>
      <c r="FE260" s="198"/>
      <c r="FF260" s="198"/>
      <c r="FG260" s="198"/>
      <c r="FH260" s="198"/>
      <c r="FI260" s="198"/>
      <c r="FJ260" s="198"/>
      <c r="FK260" s="198"/>
      <c r="FL260" s="198"/>
      <c r="FM260" s="198"/>
      <c r="FN260" s="198"/>
      <c r="FO260" s="198"/>
      <c r="FP260" s="198"/>
      <c r="FQ260" s="198"/>
      <c r="FR260" s="198"/>
      <c r="FS260" s="198"/>
      <c r="FT260" s="198"/>
      <c r="FU260" s="198"/>
      <c r="FV260" s="198"/>
      <c r="FW260" s="198"/>
      <c r="FX260" s="198"/>
    </row>
    <row r="261" spans="1:180" x14ac:dyDescent="0.25">
      <c r="A261" s="198"/>
      <c r="B261" s="198"/>
      <c r="C261" s="226"/>
      <c r="D261" s="224" t="str">
        <f>Durasi!B163</f>
        <v>1. Pekerjaan pas. Jendela Kaca kayu kls. II</v>
      </c>
      <c r="E261" s="229">
        <f>Durasi!P163</f>
        <v>5</v>
      </c>
      <c r="F261" s="230" t="str">
        <f>Durasi!Q163</f>
        <v>hari</v>
      </c>
      <c r="G261" s="235">
        <f>RAB!F179</f>
        <v>10286536.930559998</v>
      </c>
      <c r="H261" s="234">
        <f>G261/$G$400*100</f>
        <v>5.9454070392847308E-2</v>
      </c>
      <c r="I261" s="231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"/>
      <c r="Y261" s="2"/>
      <c r="Z261" s="2"/>
      <c r="AA261" s="219"/>
      <c r="AB261" s="219"/>
      <c r="AC261" s="219"/>
      <c r="AD261" s="2"/>
      <c r="AE261" s="219"/>
      <c r="AF261" s="219"/>
      <c r="AG261" s="219"/>
      <c r="AH261" s="219"/>
      <c r="AI261" s="219"/>
      <c r="AJ261" s="219"/>
      <c r="AK261" s="219"/>
      <c r="AL261" s="219"/>
      <c r="AM261" s="219"/>
      <c r="AN261" s="219"/>
      <c r="AO261" s="219"/>
      <c r="AP261" s="219"/>
      <c r="AQ261" s="219"/>
      <c r="AR261" s="219"/>
      <c r="AS261" s="2"/>
      <c r="AT261" s="2"/>
      <c r="AU261" s="220">
        <f>H261/$E$261*5</f>
        <v>5.9454070392847308E-2</v>
      </c>
      <c r="AV261" s="219"/>
      <c r="AW261" s="219"/>
      <c r="AX261" s="219"/>
      <c r="AY261" s="219"/>
      <c r="AZ261" s="219"/>
      <c r="BA261" s="219"/>
      <c r="BB261" s="219"/>
      <c r="BC261" s="219"/>
      <c r="BD261" s="219"/>
      <c r="BE261" s="219"/>
      <c r="BF261" s="219"/>
      <c r="BG261" s="284"/>
      <c r="BH261" s="302"/>
      <c r="BI261" s="216"/>
      <c r="BJ261" s="216"/>
      <c r="BK261" s="216"/>
      <c r="BL261" s="216"/>
      <c r="BM261" s="216"/>
      <c r="BN261" s="216"/>
      <c r="BO261" s="216"/>
      <c r="BP261" s="216"/>
      <c r="BQ261" s="200"/>
      <c r="BR261" s="200"/>
      <c r="BS261" s="200"/>
      <c r="BT261" s="200"/>
      <c r="BU261" s="200"/>
      <c r="BV261" s="200"/>
      <c r="BW261" s="200"/>
      <c r="BX261" s="200"/>
      <c r="BY261" s="200"/>
      <c r="BZ261" s="200"/>
      <c r="CA261" s="200"/>
      <c r="CB261" s="200"/>
      <c r="CC261" s="200"/>
      <c r="CD261" s="200"/>
      <c r="CE261" s="200"/>
      <c r="CF261" s="200"/>
      <c r="CG261" s="200"/>
      <c r="CH261" s="200"/>
      <c r="CI261" s="200"/>
      <c r="CJ261" s="200"/>
      <c r="CL261" s="200"/>
      <c r="CM261" s="200"/>
      <c r="CN261" s="200"/>
      <c r="CO261" s="200"/>
      <c r="CP261" s="200"/>
      <c r="CQ261" s="200"/>
      <c r="CR261" s="200"/>
      <c r="CS261" s="200"/>
      <c r="CT261" s="200"/>
      <c r="CU261" s="200"/>
      <c r="CV261" s="200"/>
      <c r="CW261" s="200"/>
      <c r="CX261" s="200"/>
      <c r="CY261" s="200"/>
      <c r="CZ261" s="200"/>
      <c r="DA261" s="200"/>
      <c r="DB261" s="200"/>
      <c r="DC261" s="200"/>
      <c r="DD261" s="200"/>
      <c r="DE261" s="200"/>
      <c r="DF261" s="200"/>
      <c r="DG261" s="200"/>
      <c r="DH261" s="200"/>
      <c r="DI261" s="200"/>
      <c r="DJ261" s="200"/>
      <c r="DK261" s="200"/>
      <c r="DL261" s="200"/>
      <c r="DM261" s="200"/>
      <c r="DN261" s="200"/>
      <c r="DO261" s="200"/>
      <c r="DP261" s="200"/>
      <c r="DQ261" s="200"/>
      <c r="DR261" s="200"/>
      <c r="DS261" s="200"/>
      <c r="DT261" s="200"/>
      <c r="DU261" s="200"/>
      <c r="DV261" s="200"/>
      <c r="DW261" s="200"/>
      <c r="DX261" s="200"/>
      <c r="DY261" s="200"/>
      <c r="DZ261" s="200"/>
      <c r="EA261" s="200"/>
      <c r="EB261" s="200"/>
      <c r="EC261" s="200"/>
      <c r="ED261" s="200"/>
      <c r="EE261" s="200"/>
      <c r="EF261" s="200"/>
      <c r="EG261" s="200"/>
      <c r="EH261" s="200"/>
      <c r="EI261" s="200"/>
      <c r="EJ261" s="200"/>
      <c r="EK261" s="200"/>
      <c r="EL261" s="200"/>
      <c r="EM261" s="200"/>
      <c r="EN261" s="200"/>
      <c r="EO261" s="200"/>
      <c r="EP261" s="200"/>
      <c r="EQ261" s="200"/>
      <c r="ER261" s="200"/>
      <c r="ES261" s="200"/>
      <c r="ET261" s="200"/>
      <c r="EU261" s="200"/>
      <c r="EV261" s="200"/>
      <c r="EW261" s="200"/>
      <c r="EX261" s="200"/>
      <c r="EY261" s="200"/>
      <c r="EZ261" s="200"/>
      <c r="FA261" s="200"/>
      <c r="FB261" s="200"/>
      <c r="FC261" s="200"/>
      <c r="FD261" s="198"/>
      <c r="FE261" s="198"/>
      <c r="FF261" s="198"/>
      <c r="FG261" s="198"/>
      <c r="FH261" s="198"/>
      <c r="FI261" s="198"/>
      <c r="FJ261" s="198"/>
      <c r="FK261" s="198"/>
      <c r="FL261" s="198"/>
      <c r="FM261" s="198"/>
      <c r="FN261" s="198"/>
      <c r="FO261" s="198"/>
      <c r="FP261" s="198"/>
      <c r="FQ261" s="198"/>
      <c r="FR261" s="198"/>
      <c r="FS261" s="198"/>
      <c r="FT261" s="198"/>
      <c r="FU261" s="198"/>
      <c r="FV261" s="198"/>
      <c r="FW261" s="198"/>
      <c r="FX261" s="198"/>
    </row>
    <row r="262" spans="1:180" x14ac:dyDescent="0.25">
      <c r="A262" s="198"/>
      <c r="B262" s="198"/>
      <c r="C262" s="226"/>
      <c r="D262" s="224" t="str">
        <f>Durasi!B164</f>
        <v>2. Pekerjaan pas. Pintu Kayu Jati</v>
      </c>
      <c r="E262" s="229">
        <f>Durasi!P164</f>
        <v>3</v>
      </c>
      <c r="F262" s="230" t="str">
        <f>Durasi!Q164</f>
        <v>hari</v>
      </c>
      <c r="G262" s="235">
        <f>RAB!F180</f>
        <v>4771706.8463999992</v>
      </c>
      <c r="H262" s="234">
        <f>G262/$G$400*100</f>
        <v>2.7579485365679092E-2</v>
      </c>
      <c r="I262" s="231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"/>
      <c r="Y262" s="2"/>
      <c r="Z262" s="2"/>
      <c r="AA262" s="219"/>
      <c r="AB262" s="219"/>
      <c r="AC262" s="219"/>
      <c r="AD262" s="2"/>
      <c r="AE262" s="219"/>
      <c r="AF262" s="219"/>
      <c r="AG262" s="219"/>
      <c r="AH262" s="219"/>
      <c r="AI262" s="219"/>
      <c r="AJ262" s="219"/>
      <c r="AK262" s="219"/>
      <c r="AL262" s="219"/>
      <c r="AM262" s="219"/>
      <c r="AN262" s="219"/>
      <c r="AO262" s="219"/>
      <c r="AP262" s="219"/>
      <c r="AQ262" s="219"/>
      <c r="AR262" s="219"/>
      <c r="AS262" s="2"/>
      <c r="AT262" s="2"/>
      <c r="AU262" s="220">
        <f>H262/$E$262*3</f>
        <v>2.7579485365679092E-2</v>
      </c>
      <c r="AV262" s="219"/>
      <c r="AW262" s="219"/>
      <c r="AX262" s="219"/>
      <c r="AY262" s="219"/>
      <c r="AZ262" s="219"/>
      <c r="BA262" s="219"/>
      <c r="BB262" s="219"/>
      <c r="BC262" s="219"/>
      <c r="BD262" s="219"/>
      <c r="BE262" s="219"/>
      <c r="BF262" s="219"/>
      <c r="BG262" s="284"/>
      <c r="BH262" s="302"/>
      <c r="BI262" s="216"/>
      <c r="BJ262" s="216"/>
      <c r="BK262" s="216"/>
      <c r="BL262" s="216"/>
      <c r="BM262" s="216"/>
      <c r="BN262" s="216"/>
      <c r="BO262" s="216"/>
      <c r="BP262" s="216"/>
      <c r="BQ262" s="200"/>
      <c r="BR262" s="200"/>
      <c r="BS262" s="200"/>
      <c r="BT262" s="200"/>
      <c r="BU262" s="200"/>
      <c r="BV262" s="200"/>
      <c r="BW262" s="200"/>
      <c r="BX262" s="200"/>
      <c r="BY262" s="200"/>
      <c r="BZ262" s="200"/>
      <c r="CA262" s="200"/>
      <c r="CB262" s="200"/>
      <c r="CC262" s="200"/>
      <c r="CD262" s="200"/>
      <c r="CE262" s="200"/>
      <c r="CF262" s="200"/>
      <c r="CG262" s="200"/>
      <c r="CH262" s="200"/>
      <c r="CI262" s="200"/>
      <c r="CJ262" s="200"/>
      <c r="CL262" s="200"/>
      <c r="CM262" s="200"/>
      <c r="CN262" s="200"/>
      <c r="CO262" s="200"/>
      <c r="CP262" s="200"/>
      <c r="CQ262" s="200"/>
      <c r="CR262" s="200"/>
      <c r="CS262" s="200"/>
      <c r="CT262" s="200"/>
      <c r="CU262" s="200"/>
      <c r="CV262" s="200"/>
      <c r="CW262" s="200"/>
      <c r="CX262" s="200"/>
      <c r="CY262" s="200"/>
      <c r="CZ262" s="200"/>
      <c r="DA262" s="200"/>
      <c r="DB262" s="200"/>
      <c r="DC262" s="200"/>
      <c r="DD262" s="200"/>
      <c r="DE262" s="200"/>
      <c r="DF262" s="200"/>
      <c r="DG262" s="200"/>
      <c r="DH262" s="200"/>
      <c r="DI262" s="200"/>
      <c r="DJ262" s="200"/>
      <c r="DK262" s="200"/>
      <c r="DL262" s="200"/>
      <c r="DM262" s="200"/>
      <c r="DN262" s="200"/>
      <c r="DO262" s="200"/>
      <c r="DP262" s="200"/>
      <c r="DQ262" s="200"/>
      <c r="DR262" s="200"/>
      <c r="DS262" s="200"/>
      <c r="DT262" s="200"/>
      <c r="DU262" s="200"/>
      <c r="DV262" s="200"/>
      <c r="DW262" s="200"/>
      <c r="DX262" s="200"/>
      <c r="DY262" s="200"/>
      <c r="DZ262" s="200"/>
      <c r="EA262" s="200"/>
      <c r="EB262" s="200"/>
      <c r="EC262" s="200"/>
      <c r="ED262" s="200"/>
      <c r="EE262" s="200"/>
      <c r="EF262" s="200"/>
      <c r="EG262" s="200"/>
      <c r="EH262" s="200"/>
      <c r="EI262" s="200"/>
      <c r="EJ262" s="200"/>
      <c r="EK262" s="200"/>
      <c r="EL262" s="200"/>
      <c r="EM262" s="200"/>
      <c r="EN262" s="200"/>
      <c r="EO262" s="200"/>
      <c r="EP262" s="200"/>
      <c r="EQ262" s="200"/>
      <c r="ER262" s="200"/>
      <c r="ES262" s="200"/>
      <c r="ET262" s="200"/>
      <c r="EU262" s="200"/>
      <c r="EV262" s="200"/>
      <c r="EW262" s="200"/>
      <c r="EX262" s="200"/>
      <c r="EY262" s="200"/>
      <c r="EZ262" s="200"/>
      <c r="FA262" s="200"/>
      <c r="FB262" s="200"/>
      <c r="FC262" s="200"/>
      <c r="FD262" s="198"/>
      <c r="FE262" s="198"/>
      <c r="FF262" s="198"/>
      <c r="FG262" s="198"/>
      <c r="FH262" s="198"/>
      <c r="FI262" s="198"/>
      <c r="FJ262" s="198"/>
      <c r="FK262" s="198"/>
      <c r="FL262" s="198"/>
      <c r="FM262" s="198"/>
      <c r="FN262" s="198"/>
      <c r="FO262" s="198"/>
      <c r="FP262" s="198"/>
      <c r="FQ262" s="198"/>
      <c r="FR262" s="198"/>
      <c r="FS262" s="198"/>
      <c r="FT262" s="198"/>
      <c r="FU262" s="198"/>
      <c r="FV262" s="198"/>
      <c r="FW262" s="198"/>
      <c r="FX262" s="198"/>
    </row>
    <row r="263" spans="1:180" x14ac:dyDescent="0.25">
      <c r="A263" s="198"/>
      <c r="B263" s="198"/>
      <c r="C263" s="226"/>
      <c r="D263" s="224" t="str">
        <f>Durasi!B165</f>
        <v>LANTAI 7</v>
      </c>
      <c r="E263" s="229"/>
      <c r="F263" s="230"/>
      <c r="G263" s="235"/>
      <c r="H263" s="234"/>
      <c r="I263" s="231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"/>
      <c r="Y263" s="2"/>
      <c r="Z263" s="2"/>
      <c r="AA263" s="219"/>
      <c r="AB263" s="219"/>
      <c r="AC263" s="219"/>
      <c r="AD263" s="2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9"/>
      <c r="AY263" s="219"/>
      <c r="AZ263" s="219"/>
      <c r="BA263" s="219"/>
      <c r="BB263" s="219"/>
      <c r="BC263" s="219"/>
      <c r="BD263" s="219"/>
      <c r="BE263" s="219"/>
      <c r="BF263" s="219"/>
      <c r="BG263" s="284"/>
      <c r="BH263" s="302"/>
      <c r="BI263" s="216"/>
      <c r="BJ263" s="216"/>
      <c r="BK263" s="216"/>
      <c r="BL263" s="216"/>
      <c r="BM263" s="216"/>
      <c r="BN263" s="216"/>
      <c r="BO263" s="216"/>
      <c r="BP263" s="216"/>
      <c r="BQ263" s="200"/>
      <c r="BR263" s="200"/>
      <c r="BS263" s="200"/>
      <c r="BT263" s="200"/>
      <c r="BU263" s="200"/>
      <c r="BV263" s="200"/>
      <c r="BW263" s="200"/>
      <c r="BX263" s="200"/>
      <c r="BY263" s="200"/>
      <c r="BZ263" s="200"/>
      <c r="CA263" s="200"/>
      <c r="CB263" s="200"/>
      <c r="CC263" s="200"/>
      <c r="CD263" s="200"/>
      <c r="CE263" s="200"/>
      <c r="CF263" s="200"/>
      <c r="CG263" s="200"/>
      <c r="CH263" s="200"/>
      <c r="CI263" s="200"/>
      <c r="CJ263" s="200"/>
      <c r="CL263" s="200"/>
      <c r="CM263" s="200"/>
      <c r="CN263" s="200"/>
      <c r="CO263" s="200"/>
      <c r="CP263" s="200"/>
      <c r="CQ263" s="200"/>
      <c r="CR263" s="200"/>
      <c r="CS263" s="200"/>
      <c r="CT263" s="200"/>
      <c r="CU263" s="200"/>
      <c r="CV263" s="200"/>
      <c r="CW263" s="200"/>
      <c r="CX263" s="200"/>
      <c r="CY263" s="200"/>
      <c r="CZ263" s="200"/>
      <c r="DA263" s="200"/>
      <c r="DB263" s="200"/>
      <c r="DC263" s="200"/>
      <c r="DD263" s="200"/>
      <c r="DE263" s="200"/>
      <c r="DF263" s="200"/>
      <c r="DG263" s="200"/>
      <c r="DH263" s="200"/>
      <c r="DI263" s="200"/>
      <c r="DJ263" s="200"/>
      <c r="DK263" s="200"/>
      <c r="DL263" s="200"/>
      <c r="DM263" s="200"/>
      <c r="DN263" s="200"/>
      <c r="DO263" s="200"/>
      <c r="DP263" s="200"/>
      <c r="DQ263" s="200"/>
      <c r="DR263" s="200"/>
      <c r="DS263" s="200"/>
      <c r="DT263" s="200"/>
      <c r="DU263" s="200"/>
      <c r="DV263" s="200"/>
      <c r="DW263" s="200"/>
      <c r="DX263" s="200"/>
      <c r="DY263" s="200"/>
      <c r="DZ263" s="200"/>
      <c r="EA263" s="200"/>
      <c r="EB263" s="200"/>
      <c r="EC263" s="200"/>
      <c r="ED263" s="200"/>
      <c r="EE263" s="200"/>
      <c r="EF263" s="200"/>
      <c r="EG263" s="200"/>
      <c r="EH263" s="200"/>
      <c r="EI263" s="200"/>
      <c r="EJ263" s="200"/>
      <c r="EK263" s="200"/>
      <c r="EL263" s="200"/>
      <c r="EM263" s="200"/>
      <c r="EN263" s="200"/>
      <c r="EO263" s="200"/>
      <c r="EP263" s="200"/>
      <c r="EQ263" s="200"/>
      <c r="ER263" s="200"/>
      <c r="ES263" s="200"/>
      <c r="ET263" s="200"/>
      <c r="EU263" s="200"/>
      <c r="EV263" s="200"/>
      <c r="EW263" s="200"/>
      <c r="EX263" s="200"/>
      <c r="EY263" s="200"/>
      <c r="EZ263" s="200"/>
      <c r="FA263" s="200"/>
      <c r="FB263" s="200"/>
      <c r="FC263" s="200"/>
      <c r="FD263" s="198"/>
      <c r="FE263" s="198"/>
      <c r="FF263" s="198"/>
      <c r="FG263" s="198"/>
      <c r="FH263" s="198"/>
      <c r="FI263" s="198"/>
      <c r="FJ263" s="198"/>
      <c r="FK263" s="198"/>
      <c r="FL263" s="198"/>
      <c r="FM263" s="198"/>
      <c r="FN263" s="198"/>
      <c r="FO263" s="198"/>
      <c r="FP263" s="198"/>
      <c r="FQ263" s="198"/>
      <c r="FR263" s="198"/>
      <c r="FS263" s="198"/>
      <c r="FT263" s="198"/>
      <c r="FU263" s="198"/>
      <c r="FV263" s="198"/>
      <c r="FW263" s="198"/>
      <c r="FX263" s="198"/>
    </row>
    <row r="264" spans="1:180" x14ac:dyDescent="0.25">
      <c r="A264" s="198"/>
      <c r="B264" s="198"/>
      <c r="C264" s="226"/>
      <c r="D264" s="224" t="str">
        <f>Durasi!B166</f>
        <v>1. Pekerjaan pas. Jendela Kaca kayu kls. II</v>
      </c>
      <c r="E264" s="229">
        <f>Durasi!P166</f>
        <v>5</v>
      </c>
      <c r="F264" s="230" t="str">
        <f>Durasi!Q166</f>
        <v>hari</v>
      </c>
      <c r="G264" s="235">
        <f>RAB!F182</f>
        <v>10286536.930559998</v>
      </c>
      <c r="H264" s="234">
        <f>G264/$G$400*100</f>
        <v>5.9454070392847308E-2</v>
      </c>
      <c r="I264" s="231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"/>
      <c r="Y264" s="2"/>
      <c r="Z264" s="2"/>
      <c r="AA264" s="219"/>
      <c r="AB264" s="219"/>
      <c r="AC264" s="219"/>
      <c r="AD264" s="2"/>
      <c r="AE264" s="219"/>
      <c r="AF264" s="219"/>
      <c r="AG264" s="219"/>
      <c r="AH264" s="219"/>
      <c r="AI264" s="219"/>
      <c r="AJ264" s="219"/>
      <c r="AK264" s="219"/>
      <c r="AL264" s="219"/>
      <c r="AM264" s="219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20">
        <f>H264/$E$264*3</f>
        <v>3.5672442235708382E-2</v>
      </c>
      <c r="AY264" s="220">
        <f>H264/$E$264*2</f>
        <v>2.3781628157138923E-2</v>
      </c>
      <c r="AZ264" s="7"/>
      <c r="BA264" s="219"/>
      <c r="BB264" s="219"/>
      <c r="BC264" s="219"/>
      <c r="BD264" s="219"/>
      <c r="BE264" s="219"/>
      <c r="BF264" s="219"/>
      <c r="BG264" s="284"/>
      <c r="BH264" s="302"/>
      <c r="BI264" s="216"/>
      <c r="BJ264" s="216"/>
      <c r="BK264" s="216"/>
      <c r="BL264" s="216"/>
      <c r="BM264" s="216"/>
      <c r="BN264" s="216"/>
      <c r="BO264" s="216"/>
      <c r="BP264" s="216"/>
      <c r="BQ264" s="200"/>
      <c r="BR264" s="200"/>
      <c r="BS264" s="200"/>
      <c r="BT264" s="200"/>
      <c r="BU264" s="200"/>
      <c r="BV264" s="200"/>
      <c r="BW264" s="200"/>
      <c r="BX264" s="200"/>
      <c r="BY264" s="200"/>
      <c r="BZ264" s="200"/>
      <c r="CA264" s="200"/>
      <c r="CB264" s="200"/>
      <c r="CC264" s="200"/>
      <c r="CD264" s="200"/>
      <c r="CE264" s="200"/>
      <c r="CF264" s="200"/>
      <c r="CG264" s="200"/>
      <c r="CH264" s="200"/>
      <c r="CI264" s="200"/>
      <c r="CJ264" s="200"/>
      <c r="CL264" s="200"/>
      <c r="CM264" s="200"/>
      <c r="CN264" s="200"/>
      <c r="CO264" s="200"/>
      <c r="CP264" s="200"/>
      <c r="CQ264" s="200"/>
      <c r="CR264" s="200"/>
      <c r="CS264" s="200"/>
      <c r="CT264" s="200"/>
      <c r="CU264" s="200"/>
      <c r="CV264" s="200"/>
      <c r="CW264" s="200"/>
      <c r="CX264" s="200"/>
      <c r="CY264" s="200"/>
      <c r="CZ264" s="200"/>
      <c r="DA264" s="200"/>
      <c r="DB264" s="200"/>
      <c r="DC264" s="200"/>
      <c r="DD264" s="200"/>
      <c r="DE264" s="200"/>
      <c r="DF264" s="200"/>
      <c r="DG264" s="200"/>
      <c r="DH264" s="200"/>
      <c r="DI264" s="200"/>
      <c r="DJ264" s="200"/>
      <c r="DK264" s="200"/>
      <c r="DL264" s="200"/>
      <c r="DM264" s="200"/>
      <c r="DN264" s="200"/>
      <c r="DO264" s="200"/>
      <c r="DP264" s="200"/>
      <c r="DQ264" s="200"/>
      <c r="DR264" s="200"/>
      <c r="DS264" s="200"/>
      <c r="DT264" s="200"/>
      <c r="DU264" s="200"/>
      <c r="DV264" s="200"/>
      <c r="DW264" s="200"/>
      <c r="DX264" s="200"/>
      <c r="DY264" s="200"/>
      <c r="DZ264" s="200"/>
      <c r="EA264" s="200"/>
      <c r="EB264" s="200"/>
      <c r="EC264" s="200"/>
      <c r="ED264" s="200"/>
      <c r="EE264" s="200"/>
      <c r="EF264" s="200"/>
      <c r="EG264" s="200"/>
      <c r="EH264" s="200"/>
      <c r="EI264" s="200"/>
      <c r="EJ264" s="200"/>
      <c r="EK264" s="200"/>
      <c r="EL264" s="200"/>
      <c r="EM264" s="200"/>
      <c r="EN264" s="200"/>
      <c r="EO264" s="200"/>
      <c r="EP264" s="200"/>
      <c r="EQ264" s="200"/>
      <c r="ER264" s="200"/>
      <c r="ES264" s="200"/>
      <c r="ET264" s="200"/>
      <c r="EU264" s="200"/>
      <c r="EV264" s="200"/>
      <c r="EW264" s="200"/>
      <c r="EX264" s="200"/>
      <c r="EY264" s="200"/>
      <c r="EZ264" s="200"/>
      <c r="FA264" s="200"/>
      <c r="FB264" s="200"/>
      <c r="FC264" s="200"/>
      <c r="FD264" s="198"/>
      <c r="FE264" s="198"/>
      <c r="FF264" s="198"/>
      <c r="FG264" s="198"/>
      <c r="FH264" s="198"/>
      <c r="FI264" s="198"/>
      <c r="FJ264" s="198"/>
      <c r="FK264" s="198"/>
      <c r="FL264" s="198"/>
      <c r="FM264" s="198"/>
      <c r="FN264" s="198"/>
      <c r="FO264" s="198"/>
      <c r="FP264" s="198"/>
      <c r="FQ264" s="198"/>
      <c r="FR264" s="198"/>
      <c r="FS264" s="198"/>
      <c r="FT264" s="198"/>
      <c r="FU264" s="198"/>
      <c r="FV264" s="198"/>
      <c r="FW264" s="198"/>
      <c r="FX264" s="198"/>
    </row>
    <row r="265" spans="1:180" x14ac:dyDescent="0.25">
      <c r="A265" s="198"/>
      <c r="B265" s="198"/>
      <c r="C265" s="226"/>
      <c r="D265" s="224" t="str">
        <f>Durasi!B167</f>
        <v>2. Pekerjaan pas. Pintu Kayu Jati</v>
      </c>
      <c r="E265" s="229">
        <f>Durasi!P167</f>
        <v>3</v>
      </c>
      <c r="F265" s="230" t="str">
        <f>Durasi!Q167</f>
        <v>hari</v>
      </c>
      <c r="G265" s="235">
        <f>RAB!F183</f>
        <v>4771706.8463999992</v>
      </c>
      <c r="H265" s="234">
        <f>G265/$G$400*100</f>
        <v>2.7579485365679092E-2</v>
      </c>
      <c r="I265" s="231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"/>
      <c r="Y265" s="2"/>
      <c r="Z265" s="2"/>
      <c r="AA265" s="219"/>
      <c r="AB265" s="219"/>
      <c r="AC265" s="219"/>
      <c r="AD265" s="2"/>
      <c r="AE265" s="219"/>
      <c r="AF265" s="219"/>
      <c r="AG265" s="219"/>
      <c r="AH265" s="219"/>
      <c r="AI265" s="219"/>
      <c r="AJ265" s="219"/>
      <c r="AK265" s="219"/>
      <c r="AL265" s="219"/>
      <c r="AM265" s="219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20">
        <f>H265/$E$265*3</f>
        <v>2.7579485365679092E-2</v>
      </c>
      <c r="AY265" s="219"/>
      <c r="AZ265" s="7"/>
      <c r="BA265" s="219"/>
      <c r="BB265" s="219"/>
      <c r="BC265" s="219"/>
      <c r="BD265" s="219"/>
      <c r="BE265" s="219"/>
      <c r="BF265" s="219"/>
      <c r="BG265" s="284"/>
      <c r="BH265" s="302"/>
      <c r="BI265" s="216"/>
      <c r="BJ265" s="216"/>
      <c r="BK265" s="216"/>
      <c r="BL265" s="216"/>
      <c r="BM265" s="216"/>
      <c r="BN265" s="216"/>
      <c r="BO265" s="216"/>
      <c r="BP265" s="216"/>
      <c r="BQ265" s="200"/>
      <c r="BR265" s="200"/>
      <c r="BS265" s="200"/>
      <c r="BT265" s="200"/>
      <c r="BU265" s="200"/>
      <c r="BV265" s="200"/>
      <c r="BW265" s="200"/>
      <c r="BX265" s="200"/>
      <c r="BY265" s="200"/>
      <c r="BZ265" s="200"/>
      <c r="CA265" s="200"/>
      <c r="CB265" s="200"/>
      <c r="CC265" s="200"/>
      <c r="CD265" s="200"/>
      <c r="CE265" s="200"/>
      <c r="CF265" s="200"/>
      <c r="CG265" s="200"/>
      <c r="CH265" s="200"/>
      <c r="CI265" s="200"/>
      <c r="CJ265" s="200"/>
      <c r="CL265" s="200"/>
      <c r="CM265" s="200"/>
      <c r="CN265" s="200"/>
      <c r="CO265" s="200"/>
      <c r="CP265" s="200"/>
      <c r="CQ265" s="200"/>
      <c r="CR265" s="200"/>
      <c r="CS265" s="200"/>
      <c r="CT265" s="200"/>
      <c r="CU265" s="200"/>
      <c r="CV265" s="200"/>
      <c r="CW265" s="200"/>
      <c r="CX265" s="200"/>
      <c r="CY265" s="200"/>
      <c r="CZ265" s="200"/>
      <c r="DA265" s="200"/>
      <c r="DB265" s="200"/>
      <c r="DC265" s="200"/>
      <c r="DD265" s="200"/>
      <c r="DE265" s="200"/>
      <c r="DF265" s="200"/>
      <c r="DG265" s="200"/>
      <c r="DH265" s="200"/>
      <c r="DI265" s="200"/>
      <c r="DJ265" s="200"/>
      <c r="DK265" s="200"/>
      <c r="DL265" s="200"/>
      <c r="DM265" s="200"/>
      <c r="DN265" s="200"/>
      <c r="DO265" s="200"/>
      <c r="DP265" s="200"/>
      <c r="DQ265" s="200"/>
      <c r="DR265" s="200"/>
      <c r="DS265" s="200"/>
      <c r="DT265" s="200"/>
      <c r="DU265" s="200"/>
      <c r="DV265" s="200"/>
      <c r="DW265" s="200"/>
      <c r="DX265" s="200"/>
      <c r="DY265" s="200"/>
      <c r="DZ265" s="200"/>
      <c r="EA265" s="200"/>
      <c r="EB265" s="200"/>
      <c r="EC265" s="200"/>
      <c r="ED265" s="200"/>
      <c r="EE265" s="200"/>
      <c r="EF265" s="200"/>
      <c r="EG265" s="200"/>
      <c r="EH265" s="200"/>
      <c r="EI265" s="200"/>
      <c r="EJ265" s="200"/>
      <c r="EK265" s="200"/>
      <c r="EL265" s="200"/>
      <c r="EM265" s="200"/>
      <c r="EN265" s="200"/>
      <c r="EO265" s="200"/>
      <c r="EP265" s="200"/>
      <c r="EQ265" s="200"/>
      <c r="ER265" s="200"/>
      <c r="ES265" s="200"/>
      <c r="ET265" s="200"/>
      <c r="EU265" s="200"/>
      <c r="EV265" s="200"/>
      <c r="EW265" s="200"/>
      <c r="EX265" s="200"/>
      <c r="EY265" s="200"/>
      <c r="EZ265" s="200"/>
      <c r="FA265" s="200"/>
      <c r="FB265" s="200"/>
      <c r="FC265" s="200"/>
      <c r="FD265" s="198"/>
      <c r="FE265" s="198"/>
      <c r="FF265" s="198"/>
      <c r="FG265" s="198"/>
      <c r="FH265" s="198"/>
      <c r="FI265" s="198"/>
      <c r="FJ265" s="198"/>
      <c r="FK265" s="198"/>
      <c r="FL265" s="198"/>
      <c r="FM265" s="198"/>
      <c r="FN265" s="198"/>
      <c r="FO265" s="198"/>
      <c r="FP265" s="198"/>
      <c r="FQ265" s="198"/>
      <c r="FR265" s="198"/>
      <c r="FS265" s="198"/>
      <c r="FT265" s="198"/>
      <c r="FU265" s="198"/>
      <c r="FV265" s="198"/>
      <c r="FW265" s="198"/>
      <c r="FX265" s="198"/>
    </row>
    <row r="266" spans="1:180" x14ac:dyDescent="0.25">
      <c r="A266" s="198"/>
      <c r="B266" s="198"/>
      <c r="C266" s="226"/>
      <c r="D266" s="224" t="s">
        <v>411</v>
      </c>
      <c r="E266" s="229"/>
      <c r="F266" s="230"/>
      <c r="G266" s="235"/>
      <c r="H266" s="234"/>
      <c r="I266" s="231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"/>
      <c r="Y266" s="2"/>
      <c r="Z266" s="2"/>
      <c r="AA266" s="219"/>
      <c r="AB266" s="219"/>
      <c r="AC266" s="219"/>
      <c r="AD266" s="2"/>
      <c r="AE266" s="219"/>
      <c r="AF266" s="219"/>
      <c r="AG266" s="219"/>
      <c r="AH266" s="219"/>
      <c r="AI266" s="219"/>
      <c r="AJ266" s="219"/>
      <c r="AK266" s="219"/>
      <c r="AL266" s="219"/>
      <c r="AM266" s="219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9"/>
      <c r="AY266" s="2"/>
      <c r="AZ266" s="7"/>
      <c r="BA266" s="7"/>
      <c r="BB266" s="219"/>
      <c r="BC266" s="219"/>
      <c r="BD266" s="219"/>
      <c r="BE266" s="219"/>
      <c r="BF266" s="219"/>
      <c r="BG266" s="284"/>
      <c r="BH266" s="302"/>
      <c r="BI266" s="216"/>
      <c r="BJ266" s="216"/>
      <c r="BK266" s="216"/>
      <c r="BL266" s="216"/>
      <c r="BM266" s="216"/>
      <c r="BN266" s="216"/>
      <c r="BO266" s="216"/>
      <c r="BP266" s="216"/>
      <c r="BQ266" s="200"/>
      <c r="BR266" s="200"/>
      <c r="BS266" s="200"/>
      <c r="BT266" s="200"/>
      <c r="BU266" s="200"/>
      <c r="BV266" s="200"/>
      <c r="BW266" s="200"/>
      <c r="BX266" s="200"/>
      <c r="BY266" s="200"/>
      <c r="BZ266" s="200"/>
      <c r="CA266" s="200"/>
      <c r="CB266" s="200"/>
      <c r="CC266" s="200"/>
      <c r="CD266" s="200"/>
      <c r="CE266" s="200"/>
      <c r="CF266" s="200"/>
      <c r="CG266" s="200"/>
      <c r="CH266" s="200"/>
      <c r="CI266" s="200"/>
      <c r="CJ266" s="200"/>
      <c r="CL266" s="200"/>
      <c r="CM266" s="200"/>
      <c r="CN266" s="200"/>
      <c r="CO266" s="200"/>
      <c r="CP266" s="200"/>
      <c r="CQ266" s="200"/>
      <c r="CR266" s="200"/>
      <c r="CS266" s="200"/>
      <c r="CT266" s="200"/>
      <c r="CU266" s="200"/>
      <c r="CV266" s="200"/>
      <c r="CW266" s="200"/>
      <c r="CX266" s="200"/>
      <c r="CY266" s="200"/>
      <c r="CZ266" s="200"/>
      <c r="DA266" s="200"/>
      <c r="DB266" s="200"/>
      <c r="DC266" s="200"/>
      <c r="DD266" s="200"/>
      <c r="DE266" s="200"/>
      <c r="DF266" s="200"/>
      <c r="DG266" s="200"/>
      <c r="DH266" s="200"/>
      <c r="DI266" s="200"/>
      <c r="DJ266" s="200"/>
      <c r="DK266" s="200"/>
      <c r="DL266" s="200"/>
      <c r="DM266" s="200"/>
      <c r="DN266" s="200"/>
      <c r="DO266" s="200"/>
      <c r="DP266" s="200"/>
      <c r="DQ266" s="200"/>
      <c r="DR266" s="200"/>
      <c r="DS266" s="200"/>
      <c r="DT266" s="200"/>
      <c r="DU266" s="200"/>
      <c r="DV266" s="200"/>
      <c r="DW266" s="200"/>
      <c r="DX266" s="200"/>
      <c r="DY266" s="200"/>
      <c r="DZ266" s="200"/>
      <c r="EA266" s="200"/>
      <c r="EB266" s="200"/>
      <c r="EC266" s="200"/>
      <c r="ED266" s="200"/>
      <c r="EE266" s="200"/>
      <c r="EF266" s="200"/>
      <c r="EG266" s="200"/>
      <c r="EH266" s="200"/>
      <c r="EI266" s="200"/>
      <c r="EJ266" s="200"/>
      <c r="EK266" s="200"/>
      <c r="EL266" s="200"/>
      <c r="EM266" s="200"/>
      <c r="EN266" s="200"/>
      <c r="EO266" s="200"/>
      <c r="EP266" s="200"/>
      <c r="EQ266" s="200"/>
      <c r="ER266" s="200"/>
      <c r="ES266" s="200"/>
      <c r="ET266" s="200"/>
      <c r="EU266" s="200"/>
      <c r="EV266" s="200"/>
      <c r="EW266" s="200"/>
      <c r="EX266" s="200"/>
      <c r="EY266" s="200"/>
      <c r="EZ266" s="200"/>
      <c r="FA266" s="200"/>
      <c r="FB266" s="200"/>
      <c r="FC266" s="200"/>
      <c r="FD266" s="198"/>
      <c r="FE266" s="198"/>
      <c r="FF266" s="198"/>
      <c r="FG266" s="198"/>
      <c r="FH266" s="198"/>
      <c r="FI266" s="198"/>
      <c r="FJ266" s="198"/>
      <c r="FK266" s="198"/>
      <c r="FL266" s="198"/>
      <c r="FM266" s="198"/>
      <c r="FN266" s="198"/>
      <c r="FO266" s="198"/>
      <c r="FP266" s="198"/>
      <c r="FQ266" s="198"/>
      <c r="FR266" s="198"/>
      <c r="FS266" s="198"/>
      <c r="FT266" s="198"/>
      <c r="FU266" s="198"/>
      <c r="FV266" s="198"/>
      <c r="FW266" s="198"/>
      <c r="FX266" s="198"/>
    </row>
    <row r="267" spans="1:180" x14ac:dyDescent="0.25">
      <c r="A267" s="198"/>
      <c r="B267" s="198"/>
      <c r="C267" s="226"/>
      <c r="D267" s="224" t="str">
        <f>D264</f>
        <v>1. Pekerjaan pas. Jendela Kaca kayu kls. II</v>
      </c>
      <c r="E267" s="229">
        <f>E264</f>
        <v>5</v>
      </c>
      <c r="F267" s="230" t="s">
        <v>365</v>
      </c>
      <c r="G267" s="235">
        <f>G264</f>
        <v>10286536.930559998</v>
      </c>
      <c r="H267" s="234">
        <f>G267/$G$400*100</f>
        <v>5.9454070392847308E-2</v>
      </c>
      <c r="I267" s="231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"/>
      <c r="Y267" s="2"/>
      <c r="Z267" s="2"/>
      <c r="AA267" s="219"/>
      <c r="AB267" s="219"/>
      <c r="AC267" s="219"/>
      <c r="AD267" s="2"/>
      <c r="AE267" s="219"/>
      <c r="AF267" s="219"/>
      <c r="AG267" s="219"/>
      <c r="AH267" s="219"/>
      <c r="AI267" s="219"/>
      <c r="AJ267" s="219"/>
      <c r="AK267" s="219"/>
      <c r="AL267" s="219"/>
      <c r="AM267" s="219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9"/>
      <c r="AY267" s="2"/>
      <c r="AZ267" s="7"/>
      <c r="BA267" s="7"/>
      <c r="BB267" s="220">
        <f>H267/$E$267*5</f>
        <v>5.9454070392847308E-2</v>
      </c>
      <c r="BC267" s="7"/>
      <c r="BD267" s="219"/>
      <c r="BE267" s="219"/>
      <c r="BF267" s="219"/>
      <c r="BG267" s="284"/>
      <c r="BH267" s="302"/>
      <c r="BI267" s="216"/>
      <c r="BJ267" s="216"/>
      <c r="BK267" s="216"/>
      <c r="BL267" s="216"/>
      <c r="BM267" s="216"/>
      <c r="BN267" s="216"/>
      <c r="BO267" s="216"/>
      <c r="BP267" s="216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00"/>
      <c r="CA267" s="200"/>
      <c r="CB267" s="200"/>
      <c r="CC267" s="200"/>
      <c r="CD267" s="200"/>
      <c r="CE267" s="200"/>
      <c r="CF267" s="200"/>
      <c r="CG267" s="200"/>
      <c r="CH267" s="200"/>
      <c r="CI267" s="200"/>
      <c r="CJ267" s="200"/>
      <c r="CL267" s="200"/>
      <c r="CM267" s="200"/>
      <c r="CN267" s="200"/>
      <c r="CO267" s="200"/>
      <c r="CP267" s="200"/>
      <c r="CQ267" s="200"/>
      <c r="CR267" s="200"/>
      <c r="CS267" s="200"/>
      <c r="CT267" s="200"/>
      <c r="CU267" s="200"/>
      <c r="CV267" s="200"/>
      <c r="CW267" s="200"/>
      <c r="CX267" s="200"/>
      <c r="CY267" s="200"/>
      <c r="CZ267" s="200"/>
      <c r="DA267" s="200"/>
      <c r="DB267" s="200"/>
      <c r="DC267" s="200"/>
      <c r="DD267" s="200"/>
      <c r="DE267" s="200"/>
      <c r="DF267" s="200"/>
      <c r="DG267" s="200"/>
      <c r="DH267" s="200"/>
      <c r="DI267" s="200"/>
      <c r="DJ267" s="200"/>
      <c r="DK267" s="200"/>
      <c r="DL267" s="200"/>
      <c r="DM267" s="200"/>
      <c r="DN267" s="200"/>
      <c r="DO267" s="200"/>
      <c r="DP267" s="200"/>
      <c r="DQ267" s="200"/>
      <c r="DR267" s="200"/>
      <c r="DS267" s="200"/>
      <c r="DT267" s="200"/>
      <c r="DU267" s="200"/>
      <c r="DV267" s="200"/>
      <c r="DW267" s="200"/>
      <c r="DX267" s="200"/>
      <c r="DY267" s="200"/>
      <c r="DZ267" s="200"/>
      <c r="EA267" s="200"/>
      <c r="EB267" s="200"/>
      <c r="EC267" s="200"/>
      <c r="ED267" s="200"/>
      <c r="EE267" s="200"/>
      <c r="EF267" s="200"/>
      <c r="EG267" s="200"/>
      <c r="EH267" s="200"/>
      <c r="EI267" s="200"/>
      <c r="EJ267" s="200"/>
      <c r="EK267" s="200"/>
      <c r="EL267" s="200"/>
      <c r="EM267" s="200"/>
      <c r="EN267" s="200"/>
      <c r="EO267" s="200"/>
      <c r="EP267" s="200"/>
      <c r="EQ267" s="200"/>
      <c r="ER267" s="200"/>
      <c r="ES267" s="200"/>
      <c r="ET267" s="200"/>
      <c r="EU267" s="200"/>
      <c r="EV267" s="200"/>
      <c r="EW267" s="200"/>
      <c r="EX267" s="200"/>
      <c r="EY267" s="200"/>
      <c r="EZ267" s="200"/>
      <c r="FA267" s="200"/>
      <c r="FB267" s="200"/>
      <c r="FC267" s="200"/>
      <c r="FD267" s="198"/>
      <c r="FE267" s="198"/>
      <c r="FF267" s="198"/>
      <c r="FG267" s="198"/>
      <c r="FH267" s="198"/>
      <c r="FI267" s="198"/>
      <c r="FJ267" s="198"/>
      <c r="FK267" s="198"/>
      <c r="FL267" s="198"/>
      <c r="FM267" s="198"/>
      <c r="FN267" s="198"/>
      <c r="FO267" s="198"/>
      <c r="FP267" s="198"/>
      <c r="FQ267" s="198"/>
      <c r="FR267" s="198"/>
      <c r="FS267" s="198"/>
      <c r="FT267" s="198"/>
      <c r="FU267" s="198"/>
      <c r="FV267" s="198"/>
      <c r="FW267" s="198"/>
      <c r="FX267" s="198"/>
    </row>
    <row r="268" spans="1:180" x14ac:dyDescent="0.25">
      <c r="A268" s="198"/>
      <c r="B268" s="198"/>
      <c r="C268" s="226"/>
      <c r="D268" s="224" t="str">
        <f>D265</f>
        <v>2. Pekerjaan pas. Pintu Kayu Jati</v>
      </c>
      <c r="E268" s="229">
        <f>E265</f>
        <v>3</v>
      </c>
      <c r="F268" s="230" t="s">
        <v>365</v>
      </c>
      <c r="G268" s="235">
        <f>G265</f>
        <v>4771706.8463999992</v>
      </c>
      <c r="H268" s="234">
        <f>G268/$G$400*100</f>
        <v>2.7579485365679092E-2</v>
      </c>
      <c r="I268" s="231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"/>
      <c r="Y268" s="2"/>
      <c r="Z268" s="2"/>
      <c r="AA268" s="219"/>
      <c r="AB268" s="219"/>
      <c r="AC268" s="219"/>
      <c r="AD268" s="2"/>
      <c r="AE268" s="219"/>
      <c r="AF268" s="219"/>
      <c r="AG268" s="219"/>
      <c r="AH268" s="219"/>
      <c r="AI268" s="219"/>
      <c r="AJ268" s="219"/>
      <c r="AK268" s="219"/>
      <c r="AL268" s="219"/>
      <c r="AM268" s="219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9"/>
      <c r="AY268" s="2"/>
      <c r="AZ268" s="7"/>
      <c r="BA268" s="7"/>
      <c r="BB268" s="220">
        <f>H268/$E$268*1</f>
        <v>9.1931617885596967E-3</v>
      </c>
      <c r="BC268" s="7"/>
      <c r="BD268" s="219"/>
      <c r="BE268" s="219"/>
      <c r="BF268" s="219"/>
      <c r="BG268" s="284"/>
      <c r="BH268" s="302"/>
      <c r="BI268" s="216"/>
      <c r="BJ268" s="216"/>
      <c r="BK268" s="216"/>
      <c r="BL268" s="216"/>
      <c r="BM268" s="216"/>
      <c r="BN268" s="216"/>
      <c r="BO268" s="216"/>
      <c r="BP268" s="216"/>
      <c r="BQ268" s="200"/>
      <c r="BR268" s="200"/>
      <c r="BS268" s="200"/>
      <c r="BT268" s="200"/>
      <c r="BU268" s="200"/>
      <c r="BV268" s="200"/>
      <c r="BW268" s="200"/>
      <c r="BX268" s="200"/>
      <c r="BY268" s="200"/>
      <c r="BZ268" s="200"/>
      <c r="CA268" s="200"/>
      <c r="CB268" s="200"/>
      <c r="CC268" s="200"/>
      <c r="CD268" s="200"/>
      <c r="CE268" s="200"/>
      <c r="CF268" s="200"/>
      <c r="CG268" s="200"/>
      <c r="CH268" s="200"/>
      <c r="CI268" s="200"/>
      <c r="CJ268" s="200"/>
      <c r="CL268" s="200"/>
      <c r="CM268" s="200"/>
      <c r="CN268" s="200"/>
      <c r="CO268" s="200"/>
      <c r="CP268" s="200"/>
      <c r="CQ268" s="200"/>
      <c r="CR268" s="200"/>
      <c r="CS268" s="200"/>
      <c r="CT268" s="200"/>
      <c r="CU268" s="200"/>
      <c r="CV268" s="200"/>
      <c r="CW268" s="200"/>
      <c r="CX268" s="200"/>
      <c r="CY268" s="200"/>
      <c r="CZ268" s="200"/>
      <c r="DA268" s="200"/>
      <c r="DB268" s="200"/>
      <c r="DC268" s="200"/>
      <c r="DD268" s="200"/>
      <c r="DE268" s="200"/>
      <c r="DF268" s="200"/>
      <c r="DG268" s="200"/>
      <c r="DH268" s="200"/>
      <c r="DI268" s="200"/>
      <c r="DJ268" s="200"/>
      <c r="DK268" s="200"/>
      <c r="DL268" s="200"/>
      <c r="DM268" s="200"/>
      <c r="DN268" s="200"/>
      <c r="DO268" s="200"/>
      <c r="DP268" s="200"/>
      <c r="DQ268" s="200"/>
      <c r="DR268" s="200"/>
      <c r="DS268" s="200"/>
      <c r="DT268" s="200"/>
      <c r="DU268" s="200"/>
      <c r="DV268" s="200"/>
      <c r="DW268" s="200"/>
      <c r="DX268" s="200"/>
      <c r="DY268" s="200"/>
      <c r="DZ268" s="200"/>
      <c r="EA268" s="200"/>
      <c r="EB268" s="200"/>
      <c r="EC268" s="200"/>
      <c r="ED268" s="200"/>
      <c r="EE268" s="200"/>
      <c r="EF268" s="200"/>
      <c r="EG268" s="200"/>
      <c r="EH268" s="200"/>
      <c r="EI268" s="200"/>
      <c r="EJ268" s="200"/>
      <c r="EK268" s="200"/>
      <c r="EL268" s="200"/>
      <c r="EM268" s="200"/>
      <c r="EN268" s="200"/>
      <c r="EO268" s="200"/>
      <c r="EP268" s="200"/>
      <c r="EQ268" s="200"/>
      <c r="ER268" s="200"/>
      <c r="ES268" s="200"/>
      <c r="ET268" s="200"/>
      <c r="EU268" s="200"/>
      <c r="EV268" s="200"/>
      <c r="EW268" s="200"/>
      <c r="EX268" s="200"/>
      <c r="EY268" s="200"/>
      <c r="EZ268" s="200"/>
      <c r="FA268" s="200"/>
      <c r="FB268" s="200"/>
      <c r="FC268" s="200"/>
      <c r="FD268" s="198"/>
      <c r="FE268" s="198"/>
      <c r="FF268" s="198"/>
      <c r="FG268" s="198"/>
      <c r="FH268" s="198"/>
      <c r="FI268" s="198"/>
      <c r="FJ268" s="198"/>
      <c r="FK268" s="198"/>
      <c r="FL268" s="198"/>
      <c r="FM268" s="198"/>
      <c r="FN268" s="198"/>
      <c r="FO268" s="198"/>
      <c r="FP268" s="198"/>
      <c r="FQ268" s="198"/>
      <c r="FR268" s="198"/>
      <c r="FS268" s="198"/>
      <c r="FT268" s="198"/>
      <c r="FU268" s="198"/>
      <c r="FV268" s="198"/>
      <c r="FW268" s="198"/>
      <c r="FX268" s="198"/>
    </row>
    <row r="269" spans="1:180" x14ac:dyDescent="0.25">
      <c r="A269" s="198"/>
      <c r="B269" s="198"/>
      <c r="C269" s="226"/>
      <c r="D269" s="224"/>
      <c r="E269" s="229"/>
      <c r="F269" s="230"/>
      <c r="G269" s="235"/>
      <c r="H269" s="234"/>
      <c r="I269" s="231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"/>
      <c r="Y269" s="2"/>
      <c r="Z269" s="2"/>
      <c r="AA269" s="219"/>
      <c r="AB269" s="219"/>
      <c r="AC269" s="219"/>
      <c r="AD269" s="2"/>
      <c r="AE269" s="219"/>
      <c r="AF269" s="219"/>
      <c r="AG269" s="219"/>
      <c r="AH269" s="219"/>
      <c r="AI269" s="219"/>
      <c r="AJ269" s="219"/>
      <c r="AK269" s="219"/>
      <c r="AL269" s="219"/>
      <c r="AM269" s="219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9"/>
      <c r="AY269" s="2"/>
      <c r="AZ269" s="7"/>
      <c r="BA269" s="7"/>
      <c r="BB269" s="219"/>
      <c r="BC269" s="219"/>
      <c r="BD269" s="219"/>
      <c r="BE269" s="219"/>
      <c r="BF269" s="219"/>
      <c r="BG269" s="284"/>
      <c r="BH269" s="302"/>
      <c r="BI269" s="216"/>
      <c r="BJ269" s="216"/>
      <c r="BK269" s="216"/>
      <c r="BL269" s="216"/>
      <c r="BM269" s="216"/>
      <c r="BN269" s="216"/>
      <c r="BO269" s="216"/>
      <c r="BP269" s="216"/>
      <c r="BQ269" s="200"/>
      <c r="BR269" s="200"/>
      <c r="BS269" s="200"/>
      <c r="BT269" s="200"/>
      <c r="BU269" s="200"/>
      <c r="BV269" s="200"/>
      <c r="BW269" s="200"/>
      <c r="BX269" s="200"/>
      <c r="BY269" s="200"/>
      <c r="BZ269" s="200"/>
      <c r="CA269" s="200"/>
      <c r="CB269" s="200"/>
      <c r="CC269" s="200"/>
      <c r="CD269" s="200"/>
      <c r="CE269" s="200"/>
      <c r="CF269" s="200"/>
      <c r="CG269" s="200"/>
      <c r="CH269" s="200"/>
      <c r="CI269" s="200"/>
      <c r="CJ269" s="200"/>
      <c r="CL269" s="200"/>
      <c r="CM269" s="200"/>
      <c r="CN269" s="200"/>
      <c r="CO269" s="200"/>
      <c r="CP269" s="200"/>
      <c r="CQ269" s="200"/>
      <c r="CR269" s="200"/>
      <c r="CS269" s="200"/>
      <c r="CT269" s="200"/>
      <c r="CU269" s="200"/>
      <c r="CV269" s="200"/>
      <c r="CW269" s="200"/>
      <c r="CX269" s="200"/>
      <c r="CY269" s="200"/>
      <c r="CZ269" s="200"/>
      <c r="DA269" s="200"/>
      <c r="DB269" s="200"/>
      <c r="DC269" s="200"/>
      <c r="DD269" s="200"/>
      <c r="DE269" s="200"/>
      <c r="DF269" s="200"/>
      <c r="DG269" s="200"/>
      <c r="DH269" s="200"/>
      <c r="DI269" s="200"/>
      <c r="DJ269" s="200"/>
      <c r="DK269" s="200"/>
      <c r="DL269" s="200"/>
      <c r="DM269" s="200"/>
      <c r="DN269" s="200"/>
      <c r="DO269" s="200"/>
      <c r="DP269" s="200"/>
      <c r="DQ269" s="200"/>
      <c r="DR269" s="200"/>
      <c r="DS269" s="200"/>
      <c r="DT269" s="200"/>
      <c r="DU269" s="200"/>
      <c r="DV269" s="200"/>
      <c r="DW269" s="200"/>
      <c r="DX269" s="200"/>
      <c r="DY269" s="200"/>
      <c r="DZ269" s="200"/>
      <c r="EA269" s="200"/>
      <c r="EB269" s="200"/>
      <c r="EC269" s="200"/>
      <c r="ED269" s="200"/>
      <c r="EE269" s="200"/>
      <c r="EF269" s="200"/>
      <c r="EG269" s="200"/>
      <c r="EH269" s="200"/>
      <c r="EI269" s="200"/>
      <c r="EJ269" s="200"/>
      <c r="EK269" s="200"/>
      <c r="EL269" s="200"/>
      <c r="EM269" s="200"/>
      <c r="EN269" s="200"/>
      <c r="EO269" s="200"/>
      <c r="EP269" s="200"/>
      <c r="EQ269" s="200"/>
      <c r="ER269" s="200"/>
      <c r="ES269" s="200"/>
      <c r="ET269" s="200"/>
      <c r="EU269" s="200"/>
      <c r="EV269" s="200"/>
      <c r="EW269" s="200"/>
      <c r="EX269" s="200"/>
      <c r="EY269" s="200"/>
      <c r="EZ269" s="200"/>
      <c r="FA269" s="200"/>
      <c r="FB269" s="200"/>
      <c r="FC269" s="200"/>
      <c r="FD269" s="198"/>
      <c r="FE269" s="198"/>
      <c r="FF269" s="198"/>
      <c r="FG269" s="198"/>
      <c r="FH269" s="198"/>
      <c r="FI269" s="198"/>
      <c r="FJ269" s="198"/>
      <c r="FK269" s="198"/>
      <c r="FL269" s="198"/>
      <c r="FM269" s="198"/>
      <c r="FN269" s="198"/>
      <c r="FO269" s="198"/>
      <c r="FP269" s="198"/>
      <c r="FQ269" s="198"/>
      <c r="FR269" s="198"/>
      <c r="FS269" s="198"/>
      <c r="FT269" s="198"/>
      <c r="FU269" s="198"/>
      <c r="FV269" s="198"/>
      <c r="FW269" s="198"/>
      <c r="FX269" s="198"/>
    </row>
    <row r="270" spans="1:180" x14ac:dyDescent="0.25">
      <c r="A270" s="198"/>
      <c r="B270" s="198"/>
      <c r="C270" s="226" t="s">
        <v>335</v>
      </c>
      <c r="D270" s="224" t="str">
        <f>Durasi!B169</f>
        <v>PEKERJAAN LANTAI</v>
      </c>
      <c r="E270" s="229"/>
      <c r="F270" s="230"/>
      <c r="G270" s="235"/>
      <c r="H270" s="234"/>
      <c r="I270" s="231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"/>
      <c r="Y270" s="2"/>
      <c r="Z270" s="2"/>
      <c r="AA270" s="219"/>
      <c r="AB270" s="219"/>
      <c r="AC270" s="219"/>
      <c r="AD270" s="2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"/>
      <c r="AZ270" s="7"/>
      <c r="BA270" s="7"/>
      <c r="BB270" s="219"/>
      <c r="BC270" s="219"/>
      <c r="BD270" s="219"/>
      <c r="BE270" s="219"/>
      <c r="BF270" s="219"/>
      <c r="BG270" s="284"/>
      <c r="BH270" s="302"/>
      <c r="BI270" s="216"/>
      <c r="BJ270" s="216"/>
      <c r="BK270" s="216"/>
      <c r="BL270" s="216"/>
      <c r="BM270" s="216"/>
      <c r="BN270" s="216"/>
      <c r="BO270" s="216"/>
      <c r="BP270" s="216"/>
      <c r="BQ270" s="200"/>
      <c r="BR270" s="200"/>
      <c r="BS270" s="200"/>
      <c r="BT270" s="200"/>
      <c r="BU270" s="200"/>
      <c r="BV270" s="200"/>
      <c r="BW270" s="200"/>
      <c r="BX270" s="200"/>
      <c r="BY270" s="200"/>
      <c r="BZ270" s="200"/>
      <c r="CA270" s="200"/>
      <c r="CB270" s="200"/>
      <c r="CC270" s="200"/>
      <c r="CD270" s="200"/>
      <c r="CE270" s="200"/>
      <c r="CF270" s="200"/>
      <c r="CG270" s="200"/>
      <c r="CH270" s="200"/>
      <c r="CI270" s="200"/>
      <c r="CJ270" s="200"/>
      <c r="CL270" s="200"/>
      <c r="CM270" s="200"/>
      <c r="CN270" s="200"/>
      <c r="CO270" s="200"/>
      <c r="CP270" s="200"/>
      <c r="CQ270" s="200"/>
      <c r="CR270" s="200"/>
      <c r="CS270" s="200"/>
      <c r="CT270" s="200"/>
      <c r="CU270" s="200"/>
      <c r="CV270" s="200"/>
      <c r="CW270" s="200"/>
      <c r="CX270" s="200"/>
      <c r="CY270" s="200"/>
      <c r="CZ270" s="200"/>
      <c r="DA270" s="200"/>
      <c r="DB270" s="200"/>
      <c r="DC270" s="200"/>
      <c r="DD270" s="200"/>
      <c r="DE270" s="200"/>
      <c r="DF270" s="200"/>
      <c r="DG270" s="200"/>
      <c r="DH270" s="200"/>
      <c r="DI270" s="200"/>
      <c r="DJ270" s="200"/>
      <c r="DK270" s="200"/>
      <c r="DL270" s="200"/>
      <c r="DM270" s="200"/>
      <c r="DN270" s="200"/>
      <c r="DO270" s="200"/>
      <c r="DP270" s="200"/>
      <c r="DQ270" s="200"/>
      <c r="DR270" s="200"/>
      <c r="DS270" s="200"/>
      <c r="DT270" s="200"/>
      <c r="DU270" s="200"/>
      <c r="DV270" s="200"/>
      <c r="DW270" s="200"/>
      <c r="DX270" s="200"/>
      <c r="DY270" s="200"/>
      <c r="DZ270" s="200"/>
      <c r="EA270" s="200"/>
      <c r="EB270" s="200"/>
      <c r="EC270" s="200"/>
      <c r="ED270" s="200"/>
      <c r="EE270" s="200"/>
      <c r="EF270" s="200"/>
      <c r="EG270" s="200"/>
      <c r="EH270" s="200"/>
      <c r="EI270" s="200"/>
      <c r="EJ270" s="200"/>
      <c r="EK270" s="200"/>
      <c r="EL270" s="200"/>
      <c r="EM270" s="200"/>
      <c r="EN270" s="200"/>
      <c r="EO270" s="200"/>
      <c r="EP270" s="200"/>
      <c r="EQ270" s="200"/>
      <c r="ER270" s="200"/>
      <c r="ES270" s="200"/>
      <c r="ET270" s="200"/>
      <c r="EU270" s="200"/>
      <c r="EV270" s="200"/>
      <c r="EW270" s="200"/>
      <c r="EX270" s="200"/>
      <c r="EY270" s="200"/>
      <c r="EZ270" s="200"/>
      <c r="FA270" s="200"/>
      <c r="FB270" s="200"/>
      <c r="FC270" s="200"/>
      <c r="FD270" s="198"/>
      <c r="FE270" s="198"/>
      <c r="FF270" s="198"/>
      <c r="FG270" s="198"/>
      <c r="FH270" s="198"/>
      <c r="FI270" s="198"/>
      <c r="FJ270" s="198"/>
      <c r="FK270" s="198"/>
      <c r="FL270" s="198"/>
      <c r="FM270" s="198"/>
      <c r="FN270" s="198"/>
      <c r="FO270" s="198"/>
      <c r="FP270" s="198"/>
      <c r="FQ270" s="198"/>
      <c r="FR270" s="198"/>
      <c r="FS270" s="198"/>
      <c r="FT270" s="198"/>
      <c r="FU270" s="198"/>
      <c r="FV270" s="198"/>
      <c r="FW270" s="198"/>
      <c r="FX270" s="198"/>
    </row>
    <row r="271" spans="1:180" x14ac:dyDescent="0.25">
      <c r="A271" s="198"/>
      <c r="B271" s="198"/>
      <c r="C271" s="226"/>
      <c r="D271" s="224" t="str">
        <f>Durasi!B170</f>
        <v>LANTAI 1</v>
      </c>
      <c r="E271" s="229"/>
      <c r="F271" s="230"/>
      <c r="G271" s="235"/>
      <c r="H271" s="234"/>
      <c r="I271" s="231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"/>
      <c r="Y271" s="2"/>
      <c r="Z271" s="2"/>
      <c r="AA271" s="219"/>
      <c r="AB271" s="219"/>
      <c r="AC271" s="219"/>
      <c r="AD271" s="2"/>
      <c r="AE271" s="219"/>
      <c r="AF271" s="219"/>
      <c r="AG271" s="219"/>
      <c r="AH271" s="219"/>
      <c r="AI271" s="219"/>
      <c r="AJ271" s="219"/>
      <c r="AK271" s="219"/>
      <c r="AL271" s="219"/>
      <c r="AM271" s="219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9"/>
      <c r="AY271" s="2"/>
      <c r="AZ271" s="7"/>
      <c r="BA271" s="7"/>
      <c r="BB271" s="219"/>
      <c r="BC271" s="219"/>
      <c r="BD271" s="219"/>
      <c r="BE271" s="219"/>
      <c r="BF271" s="219"/>
      <c r="BG271" s="284"/>
      <c r="BH271" s="302"/>
      <c r="BI271" s="216"/>
      <c r="BJ271" s="216"/>
      <c r="BK271" s="216"/>
      <c r="BL271" s="216"/>
      <c r="BM271" s="216"/>
      <c r="BN271" s="216"/>
      <c r="BO271" s="216"/>
      <c r="BP271" s="216"/>
      <c r="BQ271" s="200"/>
      <c r="BR271" s="200"/>
      <c r="BS271" s="200"/>
      <c r="BT271" s="200"/>
      <c r="BU271" s="200"/>
      <c r="BV271" s="200"/>
      <c r="BW271" s="200"/>
      <c r="BX271" s="200"/>
      <c r="BY271" s="200"/>
      <c r="BZ271" s="200"/>
      <c r="CA271" s="200"/>
      <c r="CB271" s="200"/>
      <c r="CC271" s="200"/>
      <c r="CD271" s="200"/>
      <c r="CE271" s="200"/>
      <c r="CF271" s="200"/>
      <c r="CG271" s="200"/>
      <c r="CH271" s="200"/>
      <c r="CI271" s="200"/>
      <c r="CJ271" s="200"/>
      <c r="CL271" s="200"/>
      <c r="CM271" s="200"/>
      <c r="CN271" s="200"/>
      <c r="CO271" s="200"/>
      <c r="CP271" s="200"/>
      <c r="CQ271" s="200"/>
      <c r="CR271" s="200"/>
      <c r="CS271" s="200"/>
      <c r="CT271" s="200"/>
      <c r="CU271" s="200"/>
      <c r="CV271" s="200"/>
      <c r="CW271" s="200"/>
      <c r="CX271" s="200"/>
      <c r="CY271" s="200"/>
      <c r="CZ271" s="200"/>
      <c r="DA271" s="200"/>
      <c r="DB271" s="200"/>
      <c r="DC271" s="200"/>
      <c r="DD271" s="200"/>
      <c r="DE271" s="200"/>
      <c r="DF271" s="200"/>
      <c r="DG271" s="200"/>
      <c r="DH271" s="200"/>
      <c r="DI271" s="200"/>
      <c r="DJ271" s="200"/>
      <c r="DK271" s="200"/>
      <c r="DL271" s="200"/>
      <c r="DM271" s="200"/>
      <c r="DN271" s="200"/>
      <c r="DO271" s="200"/>
      <c r="DP271" s="200"/>
      <c r="DQ271" s="200"/>
      <c r="DR271" s="200"/>
      <c r="DS271" s="200"/>
      <c r="DT271" s="200"/>
      <c r="DU271" s="200"/>
      <c r="DV271" s="200"/>
      <c r="DW271" s="200"/>
      <c r="DX271" s="200"/>
      <c r="DY271" s="200"/>
      <c r="DZ271" s="200"/>
      <c r="EA271" s="200"/>
      <c r="EB271" s="200"/>
      <c r="EC271" s="200"/>
      <c r="ED271" s="200"/>
      <c r="EE271" s="200"/>
      <c r="EF271" s="200"/>
      <c r="EG271" s="200"/>
      <c r="EH271" s="200"/>
      <c r="EI271" s="200"/>
      <c r="EJ271" s="200"/>
      <c r="EK271" s="200"/>
      <c r="EL271" s="200"/>
      <c r="EM271" s="200"/>
      <c r="EN271" s="200"/>
      <c r="EO271" s="200"/>
      <c r="EP271" s="200"/>
      <c r="EQ271" s="200"/>
      <c r="ER271" s="200"/>
      <c r="ES271" s="200"/>
      <c r="ET271" s="200"/>
      <c r="EU271" s="200"/>
      <c r="EV271" s="200"/>
      <c r="EW271" s="200"/>
      <c r="EX271" s="200"/>
      <c r="EY271" s="200"/>
      <c r="EZ271" s="200"/>
      <c r="FA271" s="200"/>
      <c r="FB271" s="200"/>
      <c r="FC271" s="200"/>
      <c r="FD271" s="198"/>
      <c r="FE271" s="198"/>
      <c r="FF271" s="198"/>
      <c r="FG271" s="198"/>
      <c r="FH271" s="198"/>
      <c r="FI271" s="198"/>
      <c r="FJ271" s="198"/>
      <c r="FK271" s="198"/>
      <c r="FL271" s="198"/>
      <c r="FM271" s="198"/>
      <c r="FN271" s="198"/>
      <c r="FO271" s="198"/>
      <c r="FP271" s="198"/>
      <c r="FQ271" s="198"/>
      <c r="FR271" s="198"/>
      <c r="FS271" s="198"/>
      <c r="FT271" s="198"/>
      <c r="FU271" s="198"/>
      <c r="FV271" s="198"/>
      <c r="FW271" s="198"/>
      <c r="FX271" s="198"/>
    </row>
    <row r="272" spans="1:180" x14ac:dyDescent="0.25">
      <c r="A272" s="198"/>
      <c r="B272" s="198"/>
      <c r="C272" s="226"/>
      <c r="D272" s="224" t="str">
        <f>Durasi!B171</f>
        <v>1. Pekerjaan pas. Keramik 40x40</v>
      </c>
      <c r="E272" s="229">
        <f>Durasi!P171</f>
        <v>3</v>
      </c>
      <c r="F272" s="230" t="str">
        <f>Durasi!Q171</f>
        <v>hari</v>
      </c>
      <c r="G272" s="235">
        <f>RAB!F192</f>
        <v>98712390.290400013</v>
      </c>
      <c r="H272" s="234">
        <f>G272/$G$400*100</f>
        <v>0.5705373383277359</v>
      </c>
      <c r="I272" s="231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"/>
      <c r="Y272" s="2"/>
      <c r="Z272" s="2"/>
      <c r="AA272" s="219"/>
      <c r="AB272" s="219"/>
      <c r="AC272" s="2"/>
      <c r="AD272" s="220">
        <f>H272/$E$272*2</f>
        <v>0.38035822555182391</v>
      </c>
      <c r="AE272" s="220">
        <f>H272/$E$272*1</f>
        <v>0.19017911277591196</v>
      </c>
      <c r="AF272" s="219"/>
      <c r="AG272" s="219"/>
      <c r="AH272" s="219"/>
      <c r="AI272" s="219"/>
      <c r="AJ272" s="219"/>
      <c r="AK272" s="219"/>
      <c r="AL272" s="219"/>
      <c r="AM272" s="219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9"/>
      <c r="AY272" s="219"/>
      <c r="AZ272" s="219"/>
      <c r="BA272" s="219"/>
      <c r="BB272" s="219"/>
      <c r="BC272" s="219"/>
      <c r="BD272" s="219"/>
      <c r="BE272" s="219"/>
      <c r="BF272" s="219"/>
      <c r="BG272" s="284"/>
      <c r="BH272" s="302"/>
      <c r="BI272" s="216"/>
      <c r="BJ272" s="216"/>
      <c r="BK272" s="216"/>
      <c r="BL272" s="216"/>
      <c r="BM272" s="216"/>
      <c r="BN272" s="216"/>
      <c r="BO272" s="216"/>
      <c r="BP272" s="216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00"/>
      <c r="CA272" s="200"/>
      <c r="CB272" s="200"/>
      <c r="CC272" s="200"/>
      <c r="CD272" s="200"/>
      <c r="CE272" s="200"/>
      <c r="CF272" s="200"/>
      <c r="CG272" s="200"/>
      <c r="CH272" s="200"/>
      <c r="CI272" s="200"/>
      <c r="CJ272" s="200"/>
      <c r="CL272" s="200"/>
      <c r="CM272" s="200"/>
      <c r="CN272" s="200"/>
      <c r="CO272" s="200"/>
      <c r="CP272" s="200"/>
      <c r="CQ272" s="200"/>
      <c r="CR272" s="200"/>
      <c r="CS272" s="200"/>
      <c r="CT272" s="200"/>
      <c r="CU272" s="200"/>
      <c r="CV272" s="200"/>
      <c r="CW272" s="200"/>
      <c r="CX272" s="200"/>
      <c r="CY272" s="200"/>
      <c r="CZ272" s="200"/>
      <c r="DA272" s="200"/>
      <c r="DB272" s="200"/>
      <c r="DC272" s="200"/>
      <c r="DD272" s="200"/>
      <c r="DE272" s="200"/>
      <c r="DF272" s="200"/>
      <c r="DG272" s="200"/>
      <c r="DH272" s="200"/>
      <c r="DI272" s="200"/>
      <c r="DJ272" s="200"/>
      <c r="DK272" s="200"/>
      <c r="DL272" s="200"/>
      <c r="DM272" s="200"/>
      <c r="DN272" s="200"/>
      <c r="DO272" s="200"/>
      <c r="DP272" s="200"/>
      <c r="DQ272" s="200"/>
      <c r="DR272" s="200"/>
      <c r="DS272" s="200"/>
      <c r="DT272" s="200"/>
      <c r="DU272" s="200"/>
      <c r="DV272" s="200"/>
      <c r="DW272" s="200"/>
      <c r="DX272" s="200"/>
      <c r="DY272" s="200"/>
      <c r="DZ272" s="200"/>
      <c r="EA272" s="200"/>
      <c r="EB272" s="200"/>
      <c r="EC272" s="200"/>
      <c r="ED272" s="200"/>
      <c r="EE272" s="200"/>
      <c r="EF272" s="200"/>
      <c r="EG272" s="200"/>
      <c r="EH272" s="200"/>
      <c r="EI272" s="200"/>
      <c r="EJ272" s="200"/>
      <c r="EK272" s="200"/>
      <c r="EL272" s="200"/>
      <c r="EM272" s="200"/>
      <c r="EN272" s="200"/>
      <c r="EO272" s="200"/>
      <c r="EP272" s="200"/>
      <c r="EQ272" s="200"/>
      <c r="ER272" s="200"/>
      <c r="ES272" s="200"/>
      <c r="ET272" s="200"/>
      <c r="EU272" s="200"/>
      <c r="EV272" s="200"/>
      <c r="EW272" s="200"/>
      <c r="EX272" s="200"/>
      <c r="EY272" s="200"/>
      <c r="EZ272" s="200"/>
      <c r="FA272" s="200"/>
      <c r="FB272" s="200"/>
      <c r="FC272" s="200"/>
      <c r="FD272" s="198"/>
      <c r="FE272" s="198"/>
      <c r="FF272" s="198"/>
      <c r="FG272" s="198"/>
      <c r="FH272" s="198"/>
      <c r="FI272" s="198"/>
      <c r="FJ272" s="198"/>
      <c r="FK272" s="198"/>
      <c r="FL272" s="198"/>
      <c r="FM272" s="198"/>
      <c r="FN272" s="198"/>
      <c r="FO272" s="198"/>
      <c r="FP272" s="198"/>
      <c r="FQ272" s="198"/>
      <c r="FR272" s="198"/>
      <c r="FS272" s="198"/>
      <c r="FT272" s="198"/>
      <c r="FU272" s="198"/>
      <c r="FV272" s="198"/>
      <c r="FW272" s="198"/>
      <c r="FX272" s="198"/>
    </row>
    <row r="273" spans="1:287" x14ac:dyDescent="0.25">
      <c r="A273" s="198"/>
      <c r="B273" s="198"/>
      <c r="C273" s="226"/>
      <c r="D273" s="224" t="str">
        <f>Durasi!B172</f>
        <v>2. Pekerjaan pas. Keramik 30x30</v>
      </c>
      <c r="E273" s="229">
        <f>Durasi!P172</f>
        <v>1</v>
      </c>
      <c r="F273" s="230" t="str">
        <f>Durasi!Q172</f>
        <v>hari</v>
      </c>
      <c r="G273" s="235">
        <f>RAB!F193</f>
        <v>4506122.8260000013</v>
      </c>
      <c r="H273" s="234">
        <f>G273/$G$400*100</f>
        <v>2.6044464284175305E-2</v>
      </c>
      <c r="I273" s="231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"/>
      <c r="Y273" s="2"/>
      <c r="Z273" s="2"/>
      <c r="AA273" s="219"/>
      <c r="AB273" s="219"/>
      <c r="AC273" s="2"/>
      <c r="AD273" s="220">
        <f>H273/$E$273*1</f>
        <v>2.6044464284175305E-2</v>
      </c>
      <c r="AE273" s="219"/>
      <c r="AF273" s="219"/>
      <c r="AG273" s="219"/>
      <c r="AH273" s="219"/>
      <c r="AI273" s="219"/>
      <c r="AJ273" s="219"/>
      <c r="AK273" s="219"/>
      <c r="AL273" s="219"/>
      <c r="AM273" s="219"/>
      <c r="AN273" s="219"/>
      <c r="AO273" s="219"/>
      <c r="AP273" s="219"/>
      <c r="AQ273" s="219"/>
      <c r="AR273" s="219"/>
      <c r="AS273" s="219"/>
      <c r="AT273" s="219"/>
      <c r="AU273" s="219"/>
      <c r="AV273" s="219"/>
      <c r="AW273" s="219"/>
      <c r="AX273" s="219"/>
      <c r="AY273" s="219"/>
      <c r="AZ273" s="219"/>
      <c r="BA273" s="219"/>
      <c r="BB273" s="219"/>
      <c r="BC273" s="219"/>
      <c r="BD273" s="219"/>
      <c r="BE273" s="219"/>
      <c r="BF273" s="219"/>
      <c r="BG273" s="284"/>
      <c r="BH273" s="302"/>
      <c r="BI273" s="216"/>
      <c r="BJ273" s="216"/>
      <c r="BK273" s="216"/>
      <c r="BL273" s="216"/>
      <c r="BM273" s="216"/>
      <c r="BN273" s="216"/>
      <c r="BO273" s="216"/>
      <c r="BP273" s="216"/>
      <c r="BQ273" s="200"/>
      <c r="BR273" s="200"/>
      <c r="BS273" s="200"/>
      <c r="BT273" s="200"/>
      <c r="BU273" s="200"/>
      <c r="BV273" s="200"/>
      <c r="BW273" s="200"/>
      <c r="BX273" s="200"/>
      <c r="BY273" s="200"/>
      <c r="BZ273" s="200"/>
      <c r="CA273" s="200"/>
      <c r="CB273" s="200"/>
      <c r="CC273" s="200"/>
      <c r="CD273" s="200"/>
      <c r="CE273" s="200"/>
      <c r="CF273" s="200"/>
      <c r="CG273" s="200"/>
      <c r="CH273" s="200"/>
      <c r="CI273" s="200"/>
      <c r="CJ273" s="200"/>
      <c r="CL273" s="200"/>
      <c r="CM273" s="200"/>
      <c r="CN273" s="200"/>
      <c r="CO273" s="200"/>
      <c r="CP273" s="200"/>
      <c r="CQ273" s="200"/>
      <c r="CR273" s="200"/>
      <c r="CS273" s="200"/>
      <c r="CT273" s="200"/>
      <c r="CU273" s="200"/>
      <c r="CV273" s="200"/>
      <c r="CW273" s="200"/>
      <c r="CX273" s="200"/>
      <c r="CY273" s="200"/>
      <c r="CZ273" s="200"/>
      <c r="DA273" s="200"/>
      <c r="DB273" s="200"/>
      <c r="DC273" s="200"/>
      <c r="DD273" s="200"/>
      <c r="DE273" s="200"/>
      <c r="DF273" s="200"/>
      <c r="DG273" s="200"/>
      <c r="DH273" s="200"/>
      <c r="DI273" s="200"/>
      <c r="DJ273" s="200"/>
      <c r="DK273" s="200"/>
      <c r="DL273" s="200"/>
      <c r="DM273" s="200"/>
      <c r="DN273" s="200"/>
      <c r="DO273" s="200"/>
      <c r="DP273" s="200"/>
      <c r="DQ273" s="200"/>
      <c r="DR273" s="200"/>
      <c r="DS273" s="200"/>
      <c r="DT273" s="200"/>
      <c r="DU273" s="200"/>
      <c r="DV273" s="200"/>
      <c r="DW273" s="200"/>
      <c r="DX273" s="200"/>
      <c r="DY273" s="200"/>
      <c r="DZ273" s="200"/>
      <c r="EA273" s="200"/>
      <c r="EB273" s="200"/>
      <c r="EC273" s="200"/>
      <c r="ED273" s="200"/>
      <c r="EE273" s="200"/>
      <c r="EF273" s="200"/>
      <c r="EG273" s="200"/>
      <c r="EH273" s="200"/>
      <c r="EI273" s="200"/>
      <c r="EJ273" s="200"/>
      <c r="EK273" s="200"/>
      <c r="EL273" s="200"/>
      <c r="EM273" s="200"/>
      <c r="EN273" s="200"/>
      <c r="EO273" s="200"/>
      <c r="EP273" s="200"/>
      <c r="EQ273" s="200"/>
      <c r="ER273" s="200"/>
      <c r="ES273" s="200"/>
      <c r="ET273" s="200"/>
      <c r="EU273" s="200"/>
      <c r="EV273" s="200"/>
      <c r="EW273" s="200"/>
      <c r="EX273" s="200"/>
      <c r="EY273" s="200"/>
      <c r="EZ273" s="200"/>
      <c r="FA273" s="200"/>
      <c r="FB273" s="200"/>
      <c r="FC273" s="200"/>
      <c r="FD273" s="198"/>
      <c r="FE273" s="198"/>
      <c r="FF273" s="198"/>
      <c r="FG273" s="198"/>
      <c r="FH273" s="198"/>
      <c r="FI273" s="198"/>
      <c r="FJ273" s="198"/>
      <c r="FK273" s="198"/>
      <c r="FL273" s="198"/>
      <c r="FM273" s="198"/>
      <c r="FN273" s="198"/>
      <c r="FO273" s="198"/>
      <c r="FP273" s="198"/>
      <c r="FQ273" s="198"/>
      <c r="FR273" s="198"/>
      <c r="FS273" s="198"/>
      <c r="FT273" s="198"/>
      <c r="FU273" s="198"/>
      <c r="FV273" s="198"/>
      <c r="FW273" s="198"/>
      <c r="FX273" s="198"/>
    </row>
    <row r="274" spans="1:287" x14ac:dyDescent="0.25">
      <c r="A274" s="198"/>
      <c r="B274" s="198"/>
      <c r="C274" s="226"/>
      <c r="D274" s="224" t="str">
        <f>Durasi!B173</f>
        <v>LANTAI 2</v>
      </c>
      <c r="E274" s="229"/>
      <c r="F274" s="230"/>
      <c r="G274" s="235"/>
      <c r="H274" s="234"/>
      <c r="I274" s="231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"/>
      <c r="Y274" s="2"/>
      <c r="Z274" s="2"/>
      <c r="AA274" s="219"/>
      <c r="AB274" s="219"/>
      <c r="AC274" s="219"/>
      <c r="AD274" s="2"/>
      <c r="AE274" s="219"/>
      <c r="AF274" s="219"/>
      <c r="AG274" s="219"/>
      <c r="AH274" s="219"/>
      <c r="AI274" s="219"/>
      <c r="AJ274" s="219"/>
      <c r="AK274" s="219"/>
      <c r="AL274" s="219"/>
      <c r="AM274" s="219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9"/>
      <c r="AY274" s="219"/>
      <c r="AZ274" s="219"/>
      <c r="BA274" s="219"/>
      <c r="BB274" s="219"/>
      <c r="BC274" s="219"/>
      <c r="BD274" s="219"/>
      <c r="BE274" s="219"/>
      <c r="BF274" s="219"/>
      <c r="BG274" s="284"/>
      <c r="BH274" s="302"/>
      <c r="BI274" s="216"/>
      <c r="BJ274" s="216"/>
      <c r="BK274" s="216"/>
      <c r="BL274" s="216"/>
      <c r="BM274" s="216"/>
      <c r="BN274" s="216"/>
      <c r="BO274" s="216"/>
      <c r="BP274" s="216"/>
      <c r="BQ274" s="200"/>
      <c r="BR274" s="200"/>
      <c r="BS274" s="200"/>
      <c r="BT274" s="200"/>
      <c r="BU274" s="200"/>
      <c r="BV274" s="200"/>
      <c r="BW274" s="200"/>
      <c r="BX274" s="200"/>
      <c r="BY274" s="200"/>
      <c r="BZ274" s="200"/>
      <c r="CA274" s="200"/>
      <c r="CB274" s="200"/>
      <c r="CC274" s="200"/>
      <c r="CD274" s="200"/>
      <c r="CE274" s="200"/>
      <c r="CF274" s="200"/>
      <c r="CG274" s="200"/>
      <c r="CH274" s="200"/>
      <c r="CI274" s="200"/>
      <c r="CJ274" s="200"/>
      <c r="CL274" s="200"/>
      <c r="CM274" s="200"/>
      <c r="CN274" s="200"/>
      <c r="CO274" s="200"/>
      <c r="CP274" s="200"/>
      <c r="CQ274" s="200"/>
      <c r="CR274" s="200"/>
      <c r="CS274" s="200"/>
      <c r="CT274" s="200"/>
      <c r="CU274" s="200"/>
      <c r="CV274" s="200"/>
      <c r="CW274" s="200"/>
      <c r="CX274" s="200"/>
      <c r="CY274" s="200"/>
      <c r="CZ274" s="200"/>
      <c r="DA274" s="200"/>
      <c r="DB274" s="200"/>
      <c r="DC274" s="200"/>
      <c r="DD274" s="200"/>
      <c r="DE274" s="200"/>
      <c r="DF274" s="200"/>
      <c r="DG274" s="200"/>
      <c r="DH274" s="200"/>
      <c r="DI274" s="200"/>
      <c r="DJ274" s="200"/>
      <c r="DK274" s="200"/>
      <c r="DL274" s="200"/>
      <c r="DM274" s="200"/>
      <c r="DN274" s="200"/>
      <c r="DO274" s="200"/>
      <c r="DP274" s="200"/>
      <c r="DQ274" s="200"/>
      <c r="DR274" s="200"/>
      <c r="DS274" s="200"/>
      <c r="DT274" s="200"/>
      <c r="DU274" s="200"/>
      <c r="DV274" s="200"/>
      <c r="DW274" s="200"/>
      <c r="DX274" s="200"/>
      <c r="DY274" s="200"/>
      <c r="DZ274" s="200"/>
      <c r="EA274" s="200"/>
      <c r="EB274" s="200"/>
      <c r="EC274" s="200"/>
      <c r="ED274" s="200"/>
      <c r="EE274" s="200"/>
      <c r="EF274" s="200"/>
      <c r="EG274" s="200"/>
      <c r="EH274" s="200"/>
      <c r="EI274" s="200"/>
      <c r="EJ274" s="200"/>
      <c r="EK274" s="200"/>
      <c r="EL274" s="200"/>
      <c r="EM274" s="200"/>
      <c r="EN274" s="200"/>
      <c r="EO274" s="200"/>
      <c r="EP274" s="200"/>
      <c r="EQ274" s="200"/>
      <c r="ER274" s="200"/>
      <c r="ES274" s="200"/>
      <c r="ET274" s="200"/>
      <c r="EU274" s="200"/>
      <c r="EV274" s="200"/>
      <c r="EW274" s="200"/>
      <c r="EX274" s="200"/>
      <c r="EY274" s="200"/>
      <c r="EZ274" s="200"/>
      <c r="FA274" s="200"/>
      <c r="FB274" s="200"/>
      <c r="FC274" s="200"/>
      <c r="FD274" s="198"/>
      <c r="FE274" s="198"/>
      <c r="FF274" s="198"/>
      <c r="FG274" s="198"/>
      <c r="FH274" s="198"/>
      <c r="FI274" s="198"/>
      <c r="FJ274" s="198"/>
      <c r="FK274" s="198"/>
      <c r="FL274" s="198"/>
      <c r="FM274" s="198"/>
      <c r="FN274" s="198"/>
      <c r="FO274" s="198"/>
      <c r="FP274" s="198"/>
      <c r="FQ274" s="198"/>
      <c r="FR274" s="198"/>
      <c r="FS274" s="198"/>
      <c r="FT274" s="198"/>
      <c r="FU274" s="198"/>
      <c r="FV274" s="198"/>
      <c r="FW274" s="198"/>
      <c r="FX274" s="198"/>
    </row>
    <row r="275" spans="1:287" x14ac:dyDescent="0.25">
      <c r="A275" s="198"/>
      <c r="B275" s="198"/>
      <c r="C275" s="226"/>
      <c r="D275" s="224" t="str">
        <f>Durasi!B174</f>
        <v>1. Pekerjaan pas. Keramik 40x40</v>
      </c>
      <c r="E275" s="229">
        <f>Durasi!P174</f>
        <v>3</v>
      </c>
      <c r="F275" s="230" t="str">
        <f>Durasi!Q174</f>
        <v>hari</v>
      </c>
      <c r="G275" s="235">
        <f>RAB!F195</f>
        <v>98712390.290400013</v>
      </c>
      <c r="H275" s="234">
        <f>G275/$G$400*100</f>
        <v>0.5705373383277359</v>
      </c>
      <c r="I275" s="231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"/>
      <c r="Y275" s="2"/>
      <c r="Z275" s="2"/>
      <c r="AA275" s="219"/>
      <c r="AB275" s="219"/>
      <c r="AC275" s="219"/>
      <c r="AD275" s="2"/>
      <c r="AE275" s="219"/>
      <c r="AF275" s="219"/>
      <c r="AG275" s="219"/>
      <c r="AH275" s="220">
        <f>H275/$E$275*3</f>
        <v>0.5705373383277359</v>
      </c>
      <c r="AI275" s="219"/>
      <c r="AJ275" s="219"/>
      <c r="AK275" s="219"/>
      <c r="AL275" s="219"/>
      <c r="AM275" s="219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9"/>
      <c r="AY275" s="219"/>
      <c r="AZ275" s="219"/>
      <c r="BA275" s="219"/>
      <c r="BB275" s="219"/>
      <c r="BC275" s="219"/>
      <c r="BD275" s="219"/>
      <c r="BE275" s="219"/>
      <c r="BF275" s="219"/>
      <c r="BG275" s="284"/>
      <c r="BH275" s="302"/>
      <c r="BI275" s="216"/>
      <c r="BJ275" s="216"/>
      <c r="BK275" s="216"/>
      <c r="BL275" s="216"/>
      <c r="BM275" s="216"/>
      <c r="BN275" s="216"/>
      <c r="BO275" s="216"/>
      <c r="BP275" s="216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200"/>
      <c r="CI275" s="200"/>
      <c r="CJ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00"/>
      <c r="DA275" s="200"/>
      <c r="DB275" s="200"/>
      <c r="DC275" s="200"/>
      <c r="DD275" s="200"/>
      <c r="DE275" s="200"/>
      <c r="DF275" s="200"/>
      <c r="DG275" s="200"/>
      <c r="DH275" s="200"/>
      <c r="DI275" s="200"/>
      <c r="DJ275" s="200"/>
      <c r="DK275" s="200"/>
      <c r="DL275" s="200"/>
      <c r="DM275" s="200"/>
      <c r="DN275" s="200"/>
      <c r="DO275" s="200"/>
      <c r="DP275" s="200"/>
      <c r="DQ275" s="200"/>
      <c r="DR275" s="200"/>
      <c r="DS275" s="200"/>
      <c r="DT275" s="200"/>
      <c r="DU275" s="200"/>
      <c r="DV275" s="200"/>
      <c r="DW275" s="200"/>
      <c r="DX275" s="200"/>
      <c r="DY275" s="200"/>
      <c r="DZ275" s="200"/>
      <c r="EA275" s="200"/>
      <c r="EB275" s="200"/>
      <c r="EC275" s="200"/>
      <c r="ED275" s="200"/>
      <c r="EE275" s="200"/>
      <c r="EF275" s="200"/>
      <c r="EG275" s="200"/>
      <c r="EH275" s="200"/>
      <c r="EI275" s="200"/>
      <c r="EJ275" s="200"/>
      <c r="EK275" s="200"/>
      <c r="EL275" s="200"/>
      <c r="EM275" s="200"/>
      <c r="EN275" s="200"/>
      <c r="EO275" s="200"/>
      <c r="EP275" s="200"/>
      <c r="EQ275" s="200"/>
      <c r="ER275" s="200"/>
      <c r="ES275" s="200"/>
      <c r="ET275" s="200"/>
      <c r="EU275" s="200"/>
      <c r="EV275" s="200"/>
      <c r="EW275" s="200"/>
      <c r="EX275" s="200"/>
      <c r="EY275" s="200"/>
      <c r="EZ275" s="200"/>
      <c r="FA275" s="200"/>
      <c r="FB275" s="200"/>
      <c r="FC275" s="200"/>
      <c r="FD275" s="198"/>
      <c r="FE275" s="198"/>
      <c r="FF275" s="198"/>
      <c r="FG275" s="198"/>
      <c r="FH275" s="198"/>
      <c r="FI275" s="198"/>
      <c r="FJ275" s="198"/>
      <c r="FK275" s="198"/>
      <c r="FL275" s="198"/>
      <c r="FM275" s="198"/>
      <c r="FN275" s="198"/>
      <c r="FO275" s="198"/>
      <c r="FP275" s="198"/>
      <c r="FQ275" s="198"/>
      <c r="FR275" s="198"/>
      <c r="FS275" s="198"/>
      <c r="FT275" s="198"/>
      <c r="FU275" s="198"/>
      <c r="FV275" s="198"/>
      <c r="FW275" s="198"/>
      <c r="FX275" s="198"/>
    </row>
    <row r="276" spans="1:287" x14ac:dyDescent="0.25">
      <c r="A276" s="198"/>
      <c r="B276" s="198"/>
      <c r="C276" s="226"/>
      <c r="D276" s="224" t="str">
        <f>Durasi!B175</f>
        <v>2. Pekerjaan pas. Keramik 30x30</v>
      </c>
      <c r="E276" s="229">
        <f>Durasi!P175</f>
        <v>1</v>
      </c>
      <c r="F276" s="230" t="str">
        <f>Durasi!Q175</f>
        <v>hari</v>
      </c>
      <c r="G276" s="235">
        <f>RAB!F196</f>
        <v>4506122.8260000013</v>
      </c>
      <c r="H276" s="234">
        <f>G276/$G$400*100</f>
        <v>2.6044464284175305E-2</v>
      </c>
      <c r="I276" s="231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"/>
      <c r="Y276" s="2"/>
      <c r="Z276" s="2"/>
      <c r="AA276" s="219"/>
      <c r="AB276" s="219"/>
      <c r="AC276" s="219"/>
      <c r="AD276" s="2"/>
      <c r="AE276" s="219"/>
      <c r="AF276" s="219"/>
      <c r="AG276" s="219"/>
      <c r="AH276" s="220">
        <f>H276/$E$276*1</f>
        <v>2.6044464284175305E-2</v>
      </c>
      <c r="AI276" s="219"/>
      <c r="AJ276" s="219"/>
      <c r="AK276" s="219"/>
      <c r="AL276" s="219"/>
      <c r="AM276" s="219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9"/>
      <c r="AY276" s="219"/>
      <c r="AZ276" s="219"/>
      <c r="BA276" s="219"/>
      <c r="BB276" s="219"/>
      <c r="BC276" s="219"/>
      <c r="BD276" s="219"/>
      <c r="BE276" s="219"/>
      <c r="BF276" s="219"/>
      <c r="BG276" s="284"/>
      <c r="BH276" s="302"/>
      <c r="BI276" s="216"/>
      <c r="BJ276" s="216"/>
      <c r="BK276" s="216"/>
      <c r="BL276" s="216"/>
      <c r="BM276" s="216"/>
      <c r="BN276" s="216"/>
      <c r="BO276" s="216"/>
      <c r="BP276" s="216"/>
      <c r="BQ276" s="200"/>
      <c r="BR276" s="200"/>
      <c r="BS276" s="200"/>
      <c r="BT276" s="200"/>
      <c r="BU276" s="200"/>
      <c r="BV276" s="200"/>
      <c r="BW276" s="200"/>
      <c r="BX276" s="200"/>
      <c r="BY276" s="200"/>
      <c r="BZ276" s="200"/>
      <c r="CA276" s="200"/>
      <c r="CB276" s="200"/>
      <c r="CC276" s="200"/>
      <c r="CD276" s="200"/>
      <c r="CE276" s="200"/>
      <c r="CF276" s="200"/>
      <c r="CG276" s="200"/>
      <c r="CH276" s="200"/>
      <c r="CI276" s="200"/>
      <c r="CJ276" s="200"/>
      <c r="CL276" s="200"/>
      <c r="CM276" s="200"/>
      <c r="CN276" s="200"/>
      <c r="CO276" s="200"/>
      <c r="CP276" s="200"/>
      <c r="CQ276" s="200"/>
      <c r="CR276" s="200"/>
      <c r="CS276" s="200"/>
      <c r="CT276" s="200"/>
      <c r="CU276" s="200"/>
      <c r="CV276" s="200"/>
      <c r="CW276" s="200"/>
      <c r="CX276" s="200"/>
      <c r="CY276" s="200"/>
      <c r="CZ276" s="200"/>
      <c r="DA276" s="200"/>
      <c r="DB276" s="200"/>
      <c r="DC276" s="200"/>
      <c r="DD276" s="200"/>
      <c r="DE276" s="200"/>
      <c r="DF276" s="200"/>
      <c r="DG276" s="200"/>
      <c r="DH276" s="200"/>
      <c r="DI276" s="200"/>
      <c r="DJ276" s="200"/>
      <c r="DK276" s="200"/>
      <c r="DL276" s="200"/>
      <c r="DM276" s="200"/>
      <c r="DN276" s="200"/>
      <c r="DO276" s="200"/>
      <c r="DP276" s="200"/>
      <c r="DQ276" s="200"/>
      <c r="DR276" s="200"/>
      <c r="DS276" s="200"/>
      <c r="DT276" s="200"/>
      <c r="DU276" s="200"/>
      <c r="DV276" s="200"/>
      <c r="DW276" s="200"/>
      <c r="DX276" s="200"/>
      <c r="DY276" s="200"/>
      <c r="DZ276" s="200"/>
      <c r="EA276" s="200"/>
      <c r="EB276" s="200"/>
      <c r="EC276" s="200"/>
      <c r="ED276" s="200"/>
      <c r="EE276" s="200"/>
      <c r="EF276" s="200"/>
      <c r="EG276" s="200"/>
      <c r="EH276" s="200"/>
      <c r="EI276" s="200"/>
      <c r="EJ276" s="200"/>
      <c r="EK276" s="200"/>
      <c r="EL276" s="200"/>
      <c r="EM276" s="200"/>
      <c r="EN276" s="200"/>
      <c r="EO276" s="200"/>
      <c r="EP276" s="200"/>
      <c r="EQ276" s="200"/>
      <c r="ER276" s="200"/>
      <c r="ES276" s="200"/>
      <c r="ET276" s="200"/>
      <c r="EU276" s="200"/>
      <c r="EV276" s="200"/>
      <c r="EW276" s="200"/>
      <c r="EX276" s="200"/>
      <c r="EY276" s="200"/>
      <c r="EZ276" s="200"/>
      <c r="FA276" s="200"/>
      <c r="FB276" s="200"/>
      <c r="FC276" s="200"/>
      <c r="FD276" s="198"/>
      <c r="FE276" s="198"/>
      <c r="FF276" s="198"/>
      <c r="FG276" s="198"/>
      <c r="FH276" s="198"/>
      <c r="FI276" s="198"/>
      <c r="FJ276" s="198"/>
      <c r="FK276" s="198"/>
      <c r="FL276" s="198"/>
      <c r="FM276" s="198"/>
      <c r="FN276" s="198"/>
      <c r="FO276" s="198"/>
      <c r="FP276" s="198"/>
      <c r="FQ276" s="198"/>
      <c r="FR276" s="198"/>
      <c r="FS276" s="198"/>
      <c r="FT276" s="198"/>
      <c r="FU276" s="198"/>
      <c r="FV276" s="198"/>
      <c r="FW276" s="198"/>
      <c r="FX276" s="198"/>
    </row>
    <row r="277" spans="1:287" x14ac:dyDescent="0.25">
      <c r="A277" s="198"/>
      <c r="B277" s="198"/>
      <c r="C277" s="226"/>
      <c r="D277" s="224" t="str">
        <f>Durasi!B176</f>
        <v>LANTAI 3</v>
      </c>
      <c r="E277" s="229"/>
      <c r="F277" s="230"/>
      <c r="G277" s="235"/>
      <c r="H277" s="234"/>
      <c r="I277" s="231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"/>
      <c r="Y277" s="2"/>
      <c r="Z277" s="2"/>
      <c r="AA277" s="219"/>
      <c r="AB277" s="219"/>
      <c r="AC277" s="219"/>
      <c r="AD277" s="2"/>
      <c r="AE277" s="219"/>
      <c r="AF277" s="219"/>
      <c r="AG277" s="219"/>
      <c r="AH277" s="219"/>
      <c r="AI277" s="219"/>
      <c r="AJ277" s="219"/>
      <c r="AK277" s="219"/>
      <c r="AL277" s="219"/>
      <c r="AM277" s="219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9"/>
      <c r="AY277" s="219"/>
      <c r="AZ277" s="219"/>
      <c r="BA277" s="219"/>
      <c r="BB277" s="219"/>
      <c r="BC277" s="219"/>
      <c r="BD277" s="219"/>
      <c r="BE277" s="219"/>
      <c r="BF277" s="219"/>
      <c r="BG277" s="284"/>
      <c r="BH277" s="302"/>
      <c r="BI277" s="216"/>
      <c r="BJ277" s="216"/>
      <c r="BK277" s="216"/>
      <c r="BL277" s="216"/>
      <c r="BM277" s="216"/>
      <c r="BN277" s="216"/>
      <c r="BO277" s="216"/>
      <c r="BP277" s="216"/>
      <c r="BQ277" s="200"/>
      <c r="BR277" s="200"/>
      <c r="BS277" s="200"/>
      <c r="BT277" s="200"/>
      <c r="BU277" s="200"/>
      <c r="BV277" s="200"/>
      <c r="BW277" s="200"/>
      <c r="BX277" s="200"/>
      <c r="BY277" s="200"/>
      <c r="BZ277" s="200"/>
      <c r="CA277" s="200"/>
      <c r="CB277" s="200"/>
      <c r="CC277" s="200"/>
      <c r="CD277" s="200"/>
      <c r="CE277" s="200"/>
      <c r="CF277" s="200"/>
      <c r="CG277" s="200"/>
      <c r="CH277" s="200"/>
      <c r="CI277" s="200"/>
      <c r="CJ277" s="200"/>
      <c r="CL277" s="200"/>
      <c r="CM277" s="200"/>
      <c r="CN277" s="200"/>
      <c r="CO277" s="200"/>
      <c r="CP277" s="200"/>
      <c r="CQ277" s="200"/>
      <c r="CR277" s="200"/>
      <c r="CS277" s="200"/>
      <c r="CT277" s="200"/>
      <c r="CU277" s="200"/>
      <c r="CV277" s="200"/>
      <c r="CW277" s="200"/>
      <c r="CX277" s="200"/>
      <c r="CY277" s="200"/>
      <c r="CZ277" s="200"/>
      <c r="DA277" s="200"/>
      <c r="DB277" s="200"/>
      <c r="DC277" s="200"/>
      <c r="DD277" s="200"/>
      <c r="DE277" s="200"/>
      <c r="DF277" s="200"/>
      <c r="DG277" s="200"/>
      <c r="DH277" s="200"/>
      <c r="DI277" s="200"/>
      <c r="DJ277" s="200"/>
      <c r="DK277" s="200"/>
      <c r="DL277" s="200"/>
      <c r="DM277" s="200"/>
      <c r="DN277" s="200"/>
      <c r="DO277" s="200"/>
      <c r="DP277" s="200"/>
      <c r="DQ277" s="200"/>
      <c r="DR277" s="200"/>
      <c r="DS277" s="200"/>
      <c r="DT277" s="200"/>
      <c r="DU277" s="200"/>
      <c r="DV277" s="200"/>
      <c r="DW277" s="200"/>
      <c r="DX277" s="200"/>
      <c r="DY277" s="200"/>
      <c r="DZ277" s="200"/>
      <c r="EA277" s="200"/>
      <c r="EB277" s="200"/>
      <c r="EC277" s="200"/>
      <c r="ED277" s="200"/>
      <c r="EE277" s="200"/>
      <c r="EF277" s="200"/>
      <c r="EG277" s="200"/>
      <c r="EH277" s="200"/>
      <c r="EI277" s="200"/>
      <c r="EJ277" s="200"/>
      <c r="EK277" s="200"/>
      <c r="EL277" s="200"/>
      <c r="EM277" s="200"/>
      <c r="EN277" s="200"/>
      <c r="EO277" s="200"/>
      <c r="EP277" s="200"/>
      <c r="EQ277" s="200"/>
      <c r="ER277" s="200"/>
      <c r="ES277" s="200"/>
      <c r="ET277" s="200"/>
      <c r="EU277" s="200"/>
      <c r="EV277" s="200"/>
      <c r="EW277" s="200"/>
      <c r="EX277" s="200"/>
      <c r="EY277" s="200"/>
      <c r="EZ277" s="200"/>
      <c r="FA277" s="200"/>
      <c r="FB277" s="200"/>
      <c r="FC277" s="200"/>
      <c r="FD277" s="198"/>
      <c r="FE277" s="198"/>
      <c r="FF277" s="198"/>
      <c r="FG277" s="198"/>
      <c r="FH277" s="198"/>
      <c r="FI277" s="198"/>
      <c r="FJ277" s="198"/>
      <c r="FK277" s="198"/>
      <c r="FL277" s="198"/>
      <c r="FM277" s="198"/>
      <c r="FN277" s="198"/>
      <c r="FO277" s="198"/>
      <c r="FP277" s="198"/>
      <c r="FQ277" s="198"/>
      <c r="FR277" s="198"/>
      <c r="FS277" s="198"/>
      <c r="FT277" s="198"/>
      <c r="FU277" s="198"/>
      <c r="FV277" s="198"/>
      <c r="FW277" s="198"/>
      <c r="FX277" s="198"/>
    </row>
    <row r="278" spans="1:287" x14ac:dyDescent="0.25">
      <c r="A278" s="198"/>
      <c r="B278" s="198"/>
      <c r="C278" s="226"/>
      <c r="D278" s="224" t="str">
        <f>Durasi!B177</f>
        <v>1. Pekerjaan pas. Keramik 40x40</v>
      </c>
      <c r="E278" s="229">
        <f>Durasi!P177</f>
        <v>3</v>
      </c>
      <c r="F278" s="230" t="str">
        <f>Durasi!Q177</f>
        <v>hari</v>
      </c>
      <c r="G278" s="235">
        <f>RAB!F198</f>
        <v>98712390.290400013</v>
      </c>
      <c r="H278" s="234">
        <f>G278/$G$400*100</f>
        <v>0.5705373383277359</v>
      </c>
      <c r="I278" s="231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"/>
      <c r="Y278" s="2"/>
      <c r="Z278" s="2"/>
      <c r="AA278" s="219"/>
      <c r="AB278" s="219"/>
      <c r="AC278" s="219"/>
      <c r="AD278" s="2"/>
      <c r="AE278" s="219"/>
      <c r="AF278" s="219"/>
      <c r="AG278" s="219"/>
      <c r="AH278" s="219"/>
      <c r="AI278" s="219"/>
      <c r="AJ278" s="219"/>
      <c r="AK278" s="2"/>
      <c r="AL278" s="220">
        <f>H278/$E$278*3</f>
        <v>0.5705373383277359</v>
      </c>
      <c r="AM278" s="219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9"/>
      <c r="AY278" s="219"/>
      <c r="AZ278" s="219"/>
      <c r="BA278" s="219"/>
      <c r="BB278" s="219"/>
      <c r="BC278" s="219"/>
      <c r="BD278" s="219"/>
      <c r="BE278" s="219"/>
      <c r="BF278" s="219"/>
      <c r="BG278" s="284"/>
      <c r="BH278" s="302"/>
      <c r="BI278" s="216"/>
      <c r="BJ278" s="216"/>
      <c r="BK278" s="216"/>
      <c r="BL278" s="216"/>
      <c r="BM278" s="216"/>
      <c r="BN278" s="216"/>
      <c r="BO278" s="216"/>
      <c r="BP278" s="216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L278" s="200"/>
      <c r="CM278" s="200"/>
      <c r="CN278" s="200"/>
      <c r="CO278" s="200"/>
      <c r="CP278" s="200"/>
      <c r="CQ278" s="200"/>
      <c r="CR278" s="200"/>
      <c r="CS278" s="200"/>
      <c r="CT278" s="200"/>
      <c r="CU278" s="200"/>
      <c r="CV278" s="200"/>
      <c r="CW278" s="200"/>
      <c r="CX278" s="200"/>
      <c r="CY278" s="200"/>
      <c r="CZ278" s="200"/>
      <c r="DA278" s="200"/>
      <c r="DB278" s="200"/>
      <c r="DC278" s="200"/>
      <c r="DD278" s="200"/>
      <c r="DE278" s="200"/>
      <c r="DF278" s="200"/>
      <c r="DG278" s="200"/>
      <c r="DH278" s="200"/>
      <c r="DI278" s="200"/>
      <c r="DJ278" s="200"/>
      <c r="DK278" s="200"/>
      <c r="DL278" s="200"/>
      <c r="DM278" s="200"/>
      <c r="DN278" s="200"/>
      <c r="DO278" s="200"/>
      <c r="DP278" s="200"/>
      <c r="DQ278" s="200"/>
      <c r="DR278" s="200"/>
      <c r="DS278" s="200"/>
      <c r="DT278" s="200"/>
      <c r="DU278" s="200"/>
      <c r="DV278" s="200"/>
      <c r="DW278" s="200"/>
      <c r="DX278" s="200"/>
      <c r="DY278" s="200"/>
      <c r="DZ278" s="200"/>
      <c r="EA278" s="200"/>
      <c r="EB278" s="200"/>
      <c r="EC278" s="200"/>
      <c r="ED278" s="200"/>
      <c r="EE278" s="200"/>
      <c r="EF278" s="200"/>
      <c r="EG278" s="200"/>
      <c r="EH278" s="200"/>
      <c r="EI278" s="200"/>
      <c r="EJ278" s="200"/>
      <c r="EK278" s="200"/>
      <c r="EL278" s="200"/>
      <c r="EM278" s="200"/>
      <c r="EN278" s="200"/>
      <c r="EO278" s="200"/>
      <c r="EP278" s="200"/>
      <c r="EQ278" s="200"/>
      <c r="ER278" s="200"/>
      <c r="ES278" s="200"/>
      <c r="ET278" s="200"/>
      <c r="EU278" s="200"/>
      <c r="EV278" s="200"/>
      <c r="EW278" s="200"/>
      <c r="EX278" s="200"/>
      <c r="EY278" s="200"/>
      <c r="EZ278" s="200"/>
      <c r="FA278" s="200"/>
      <c r="FB278" s="200"/>
      <c r="FC278" s="200"/>
      <c r="FD278" s="198"/>
      <c r="FE278" s="198"/>
      <c r="FF278" s="198"/>
      <c r="FG278" s="198"/>
      <c r="FH278" s="198"/>
      <c r="FI278" s="198"/>
      <c r="FJ278" s="198"/>
      <c r="FK278" s="198"/>
      <c r="FL278" s="198"/>
      <c r="FM278" s="198"/>
      <c r="FN278" s="198"/>
      <c r="FO278" s="198"/>
      <c r="FP278" s="198"/>
      <c r="FQ278" s="198"/>
      <c r="FR278" s="198"/>
      <c r="FS278" s="198"/>
      <c r="FT278" s="198"/>
      <c r="FU278" s="198"/>
      <c r="FV278" s="198"/>
      <c r="FW278" s="198"/>
      <c r="FX278" s="198"/>
    </row>
    <row r="279" spans="1:287" x14ac:dyDescent="0.25">
      <c r="A279" s="198"/>
      <c r="B279" s="198"/>
      <c r="C279" s="226"/>
      <c r="D279" s="224" t="str">
        <f>Durasi!B178</f>
        <v>2. Pekerjaan pas. Keramik 30x30</v>
      </c>
      <c r="E279" s="229">
        <f>Durasi!P178</f>
        <v>1</v>
      </c>
      <c r="F279" s="230" t="str">
        <f>Durasi!Q178</f>
        <v>hari</v>
      </c>
      <c r="G279" s="235">
        <f>RAB!F199</f>
        <v>4506122.8260000013</v>
      </c>
      <c r="H279" s="234">
        <f>G279/$G$400*100</f>
        <v>2.6044464284175305E-2</v>
      </c>
      <c r="I279" s="231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"/>
      <c r="Y279" s="2"/>
      <c r="Z279" s="2"/>
      <c r="AA279" s="219"/>
      <c r="AB279" s="219"/>
      <c r="AC279" s="219"/>
      <c r="AD279" s="2"/>
      <c r="AE279" s="219"/>
      <c r="AF279" s="219"/>
      <c r="AG279" s="219"/>
      <c r="AH279" s="219"/>
      <c r="AI279" s="219"/>
      <c r="AJ279" s="219"/>
      <c r="AK279" s="2"/>
      <c r="AL279" s="220">
        <f>H279/$E$279*1</f>
        <v>2.6044464284175305E-2</v>
      </c>
      <c r="AM279" s="219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9"/>
      <c r="AY279" s="219"/>
      <c r="AZ279" s="219"/>
      <c r="BA279" s="219"/>
      <c r="BB279" s="219"/>
      <c r="BC279" s="219"/>
      <c r="BD279" s="219"/>
      <c r="BE279" s="219"/>
      <c r="BF279" s="219"/>
      <c r="BG279" s="284"/>
      <c r="BH279" s="302"/>
      <c r="BI279" s="216"/>
      <c r="BJ279" s="216"/>
      <c r="BK279" s="216"/>
      <c r="BL279" s="216"/>
      <c r="BM279" s="216"/>
      <c r="BN279" s="216"/>
      <c r="BO279" s="216"/>
      <c r="BP279" s="216"/>
      <c r="BQ279" s="200"/>
      <c r="BR279" s="200"/>
      <c r="BS279" s="200"/>
      <c r="BT279" s="200"/>
      <c r="BU279" s="200"/>
      <c r="BV279" s="200"/>
      <c r="BW279" s="200"/>
      <c r="BX279" s="200"/>
      <c r="BY279" s="200"/>
      <c r="BZ279" s="200"/>
      <c r="CA279" s="200"/>
      <c r="CB279" s="200"/>
      <c r="CC279" s="200"/>
      <c r="CD279" s="200"/>
      <c r="CE279" s="200"/>
      <c r="CF279" s="200"/>
      <c r="CG279" s="200"/>
      <c r="CH279" s="200"/>
      <c r="CI279" s="200"/>
      <c r="CJ279" s="200"/>
      <c r="CL279" s="200"/>
      <c r="CM279" s="200"/>
      <c r="CN279" s="200"/>
      <c r="CO279" s="200"/>
      <c r="CP279" s="200"/>
      <c r="CQ279" s="200"/>
      <c r="CR279" s="200"/>
      <c r="CS279" s="200"/>
      <c r="CT279" s="200"/>
      <c r="CU279" s="200"/>
      <c r="CV279" s="200"/>
      <c r="CW279" s="200"/>
      <c r="CX279" s="200"/>
      <c r="CY279" s="200"/>
      <c r="CZ279" s="200"/>
      <c r="DA279" s="200"/>
      <c r="DB279" s="200"/>
      <c r="DC279" s="200"/>
      <c r="DD279" s="200"/>
      <c r="DE279" s="200"/>
      <c r="DF279" s="200"/>
      <c r="DG279" s="200"/>
      <c r="DH279" s="200"/>
      <c r="DI279" s="200"/>
      <c r="DJ279" s="200"/>
      <c r="DK279" s="200"/>
      <c r="DL279" s="200"/>
      <c r="DM279" s="200"/>
      <c r="DN279" s="200"/>
      <c r="DO279" s="200"/>
      <c r="DP279" s="200"/>
      <c r="DQ279" s="200"/>
      <c r="DR279" s="200"/>
      <c r="DS279" s="200"/>
      <c r="DT279" s="200"/>
      <c r="DU279" s="200"/>
      <c r="DV279" s="200"/>
      <c r="DW279" s="200"/>
      <c r="DX279" s="200"/>
      <c r="DY279" s="200"/>
      <c r="DZ279" s="200"/>
      <c r="EA279" s="200"/>
      <c r="EB279" s="200"/>
      <c r="EC279" s="200"/>
      <c r="ED279" s="200"/>
      <c r="EE279" s="200"/>
      <c r="EF279" s="200"/>
      <c r="EG279" s="200"/>
      <c r="EH279" s="200"/>
      <c r="EI279" s="200"/>
      <c r="EJ279" s="200"/>
      <c r="EK279" s="200"/>
      <c r="EL279" s="200"/>
      <c r="EM279" s="200"/>
      <c r="EN279" s="200"/>
      <c r="EO279" s="200"/>
      <c r="EP279" s="200"/>
      <c r="EQ279" s="200"/>
      <c r="ER279" s="200"/>
      <c r="ES279" s="200"/>
      <c r="ET279" s="200"/>
      <c r="EU279" s="200"/>
      <c r="EV279" s="200"/>
      <c r="EW279" s="200"/>
      <c r="EX279" s="200"/>
      <c r="EY279" s="200"/>
      <c r="EZ279" s="200"/>
      <c r="FA279" s="200"/>
      <c r="FB279" s="200"/>
      <c r="FC279" s="200"/>
      <c r="FD279" s="198"/>
      <c r="FE279" s="198"/>
      <c r="FF279" s="198"/>
      <c r="FG279" s="198"/>
      <c r="FH279" s="198"/>
      <c r="FI279" s="198"/>
      <c r="FJ279" s="198"/>
      <c r="FK279" s="198"/>
      <c r="FL279" s="198"/>
      <c r="FM279" s="198"/>
      <c r="FN279" s="198"/>
      <c r="FO279" s="198"/>
      <c r="FP279" s="198"/>
      <c r="FQ279" s="198"/>
      <c r="FR279" s="198"/>
      <c r="FS279" s="198"/>
      <c r="FT279" s="198"/>
      <c r="FU279" s="198"/>
      <c r="FV279" s="198"/>
      <c r="FW279" s="198"/>
      <c r="FX279" s="198"/>
    </row>
    <row r="280" spans="1:287" x14ac:dyDescent="0.25">
      <c r="A280" s="198"/>
      <c r="B280" s="198"/>
      <c r="C280" s="226"/>
      <c r="D280" s="224" t="str">
        <f>Durasi!B179</f>
        <v>LANTAI 4</v>
      </c>
      <c r="E280" s="229"/>
      <c r="F280" s="230"/>
      <c r="G280" s="235"/>
      <c r="H280" s="234"/>
      <c r="I280" s="231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"/>
      <c r="Y280" s="2"/>
      <c r="Z280" s="2"/>
      <c r="AA280" s="219"/>
      <c r="AB280" s="219"/>
      <c r="AC280" s="219"/>
      <c r="AD280" s="2"/>
      <c r="AE280" s="219"/>
      <c r="AF280" s="219"/>
      <c r="AG280" s="219"/>
      <c r="AH280" s="219"/>
      <c r="AI280" s="219"/>
      <c r="AJ280" s="219"/>
      <c r="AK280" s="219"/>
      <c r="AL280" s="219"/>
      <c r="AM280" s="219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9"/>
      <c r="AY280" s="219"/>
      <c r="AZ280" s="219"/>
      <c r="BA280" s="219"/>
      <c r="BB280" s="219"/>
      <c r="BC280" s="219"/>
      <c r="BD280" s="219"/>
      <c r="BE280" s="219"/>
      <c r="BF280" s="219"/>
      <c r="BG280" s="284"/>
      <c r="BH280" s="302"/>
      <c r="BI280" s="216"/>
      <c r="BJ280" s="216"/>
      <c r="BK280" s="216"/>
      <c r="BL280" s="216"/>
      <c r="BM280" s="216"/>
      <c r="BN280" s="216"/>
      <c r="BO280" s="216"/>
      <c r="BP280" s="216"/>
      <c r="BQ280" s="200"/>
      <c r="BR280" s="200"/>
      <c r="BS280" s="200"/>
      <c r="BT280" s="200"/>
      <c r="BU280" s="200"/>
      <c r="BV280" s="200"/>
      <c r="BW280" s="200"/>
      <c r="BX280" s="200"/>
      <c r="BY280" s="200"/>
      <c r="BZ280" s="200"/>
      <c r="CA280" s="200"/>
      <c r="CB280" s="200"/>
      <c r="CC280" s="200"/>
      <c r="CD280" s="200"/>
      <c r="CE280" s="200"/>
      <c r="CF280" s="200"/>
      <c r="CG280" s="200"/>
      <c r="CH280" s="200"/>
      <c r="CI280" s="200"/>
      <c r="CJ280" s="200"/>
      <c r="CL280" s="200"/>
      <c r="CM280" s="200"/>
      <c r="CN280" s="200"/>
      <c r="CO280" s="200"/>
      <c r="CP280" s="200"/>
      <c r="CQ280" s="200"/>
      <c r="CR280" s="200"/>
      <c r="CS280" s="200"/>
      <c r="CT280" s="200"/>
      <c r="CU280" s="200"/>
      <c r="CV280" s="200"/>
      <c r="CW280" s="200"/>
      <c r="CX280" s="200"/>
      <c r="CY280" s="200"/>
      <c r="CZ280" s="200"/>
      <c r="DA280" s="200"/>
      <c r="DB280" s="200"/>
      <c r="DC280" s="200"/>
      <c r="DD280" s="200"/>
      <c r="DE280" s="200"/>
      <c r="DF280" s="200"/>
      <c r="DG280" s="200"/>
      <c r="DH280" s="200"/>
      <c r="DI280" s="200"/>
      <c r="DJ280" s="200"/>
      <c r="DK280" s="200"/>
      <c r="DL280" s="200"/>
      <c r="DM280" s="200"/>
      <c r="DN280" s="200"/>
      <c r="DO280" s="200"/>
      <c r="DP280" s="200"/>
      <c r="DQ280" s="200"/>
      <c r="DR280" s="200"/>
      <c r="DS280" s="200"/>
      <c r="DT280" s="200"/>
      <c r="DU280" s="200"/>
      <c r="DV280" s="200"/>
      <c r="DW280" s="200"/>
      <c r="DX280" s="200"/>
      <c r="DY280" s="200"/>
      <c r="DZ280" s="200"/>
      <c r="EA280" s="200"/>
      <c r="EB280" s="200"/>
      <c r="EC280" s="200"/>
      <c r="ED280" s="200"/>
      <c r="EE280" s="200"/>
      <c r="EF280" s="200"/>
      <c r="EG280" s="200"/>
      <c r="EH280" s="200"/>
      <c r="EI280" s="200"/>
      <c r="EJ280" s="200"/>
      <c r="EK280" s="200"/>
      <c r="EL280" s="200"/>
      <c r="EM280" s="200"/>
      <c r="EN280" s="200"/>
      <c r="EO280" s="200"/>
      <c r="EP280" s="200"/>
      <c r="EQ280" s="200"/>
      <c r="ER280" s="200"/>
      <c r="ES280" s="200"/>
      <c r="ET280" s="200"/>
      <c r="EU280" s="200"/>
      <c r="EV280" s="200"/>
      <c r="EW280" s="200"/>
      <c r="EX280" s="200"/>
      <c r="EY280" s="200"/>
      <c r="EZ280" s="200"/>
      <c r="FA280" s="200"/>
      <c r="FB280" s="200"/>
      <c r="FC280" s="200"/>
      <c r="FD280" s="198"/>
      <c r="FE280" s="198"/>
      <c r="FF280" s="198"/>
      <c r="FG280" s="198"/>
      <c r="FH280" s="198"/>
      <c r="FI280" s="198"/>
      <c r="FJ280" s="198"/>
      <c r="FK280" s="198"/>
      <c r="FL280" s="198"/>
      <c r="FM280" s="198"/>
      <c r="FN280" s="198"/>
      <c r="FO280" s="198"/>
      <c r="FP280" s="198"/>
      <c r="FQ280" s="198"/>
      <c r="FR280" s="198"/>
      <c r="FS280" s="198"/>
      <c r="FT280" s="198"/>
      <c r="FU280" s="198"/>
      <c r="FV280" s="198"/>
      <c r="FW280" s="198"/>
      <c r="FX280" s="198"/>
    </row>
    <row r="281" spans="1:287" x14ac:dyDescent="0.25">
      <c r="A281" s="198"/>
      <c r="B281" s="198"/>
      <c r="C281" s="226"/>
      <c r="D281" s="224" t="str">
        <f>Durasi!B180</f>
        <v>1. Pekerjaan pas. Keramik 40x40</v>
      </c>
      <c r="E281" s="229">
        <f>Durasi!P180</f>
        <v>3</v>
      </c>
      <c r="F281" s="230" t="str">
        <f>Durasi!Q180</f>
        <v>hari</v>
      </c>
      <c r="G281" s="235">
        <f>RAB!F201</f>
        <v>98712390.290400013</v>
      </c>
      <c r="H281" s="234">
        <f>G281/$G$400*100</f>
        <v>0.5705373383277359</v>
      </c>
      <c r="I281" s="231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"/>
      <c r="Y281" s="2"/>
      <c r="Z281" s="2"/>
      <c r="AA281" s="219"/>
      <c r="AB281" s="219"/>
      <c r="AC281" s="219"/>
      <c r="AD281" s="2"/>
      <c r="AE281" s="219"/>
      <c r="AF281" s="219"/>
      <c r="AG281" s="219"/>
      <c r="AH281" s="219"/>
      <c r="AI281" s="219"/>
      <c r="AJ281" s="219"/>
      <c r="AK281" s="219"/>
      <c r="AL281" s="219"/>
      <c r="AM281" s="219"/>
      <c r="AN281" s="2"/>
      <c r="AO281" s="2"/>
      <c r="AP281" s="220">
        <f>H281/$E$281*3</f>
        <v>0.5705373383277359</v>
      </c>
      <c r="AQ281" s="219"/>
      <c r="AR281" s="219"/>
      <c r="AS281" s="219"/>
      <c r="AT281" s="219"/>
      <c r="AU281" s="219"/>
      <c r="AV281" s="219"/>
      <c r="AW281" s="219"/>
      <c r="AX281" s="219"/>
      <c r="AY281" s="219"/>
      <c r="AZ281" s="219"/>
      <c r="BA281" s="219"/>
      <c r="BB281" s="219"/>
      <c r="BC281" s="219"/>
      <c r="BD281" s="219"/>
      <c r="BE281" s="219"/>
      <c r="BF281" s="219"/>
      <c r="BG281" s="284"/>
      <c r="BH281" s="302"/>
      <c r="BI281" s="216"/>
      <c r="BJ281" s="216"/>
      <c r="BK281" s="216"/>
      <c r="BL281" s="216"/>
      <c r="BM281" s="216"/>
      <c r="BN281" s="216"/>
      <c r="BO281" s="216"/>
      <c r="BP281" s="216"/>
      <c r="BQ281" s="200"/>
      <c r="BR281" s="200"/>
      <c r="BS281" s="200"/>
      <c r="BT281" s="200"/>
      <c r="BU281" s="200"/>
      <c r="BV281" s="200"/>
      <c r="BW281" s="200"/>
      <c r="BX281" s="200"/>
      <c r="BY281" s="200"/>
      <c r="BZ281" s="200"/>
      <c r="CA281" s="200"/>
      <c r="CB281" s="200"/>
      <c r="CC281" s="200"/>
      <c r="CD281" s="200"/>
      <c r="CE281" s="200"/>
      <c r="CF281" s="200"/>
      <c r="CG281" s="200"/>
      <c r="CH281" s="200"/>
      <c r="CI281" s="200"/>
      <c r="CJ281" s="200"/>
      <c r="CL281" s="200"/>
      <c r="CM281" s="200"/>
      <c r="CN281" s="200"/>
      <c r="CO281" s="200"/>
      <c r="CP281" s="200"/>
      <c r="CQ281" s="200"/>
      <c r="CR281" s="200"/>
      <c r="CS281" s="200"/>
      <c r="CT281" s="200"/>
      <c r="CU281" s="200"/>
      <c r="CV281" s="200"/>
      <c r="CW281" s="200"/>
      <c r="CX281" s="200"/>
      <c r="CY281" s="200"/>
      <c r="CZ281" s="200"/>
      <c r="DA281" s="200"/>
      <c r="DB281" s="200"/>
      <c r="DC281" s="200"/>
      <c r="DD281" s="200"/>
      <c r="DE281" s="200"/>
      <c r="DF281" s="200"/>
      <c r="DG281" s="200"/>
      <c r="DH281" s="200"/>
      <c r="DI281" s="200"/>
      <c r="DJ281" s="200"/>
      <c r="DK281" s="200"/>
      <c r="DL281" s="200"/>
      <c r="DM281" s="200"/>
      <c r="DN281" s="200"/>
      <c r="DO281" s="200"/>
      <c r="DP281" s="200"/>
      <c r="DQ281" s="200"/>
      <c r="DR281" s="200"/>
      <c r="DS281" s="200"/>
      <c r="DT281" s="200"/>
      <c r="DU281" s="200"/>
      <c r="DV281" s="200"/>
      <c r="DW281" s="200"/>
      <c r="DX281" s="200"/>
      <c r="DY281" s="200"/>
      <c r="DZ281" s="200"/>
      <c r="EA281" s="200"/>
      <c r="EB281" s="200"/>
      <c r="EC281" s="200"/>
      <c r="ED281" s="200"/>
      <c r="EE281" s="200"/>
      <c r="EF281" s="200"/>
      <c r="EG281" s="200"/>
      <c r="EH281" s="200"/>
      <c r="EI281" s="200"/>
      <c r="EJ281" s="200"/>
      <c r="EK281" s="200"/>
      <c r="EL281" s="200"/>
      <c r="EM281" s="200"/>
      <c r="EN281" s="200"/>
      <c r="EO281" s="200"/>
      <c r="EP281" s="200"/>
      <c r="EQ281" s="200"/>
      <c r="ER281" s="200"/>
      <c r="ES281" s="200"/>
      <c r="ET281" s="200"/>
      <c r="EU281" s="200"/>
      <c r="EV281" s="200"/>
      <c r="EW281" s="200"/>
      <c r="EX281" s="200"/>
      <c r="EY281" s="200"/>
      <c r="EZ281" s="200"/>
      <c r="FA281" s="200"/>
      <c r="FB281" s="200"/>
      <c r="FC281" s="200"/>
      <c r="FD281" s="198"/>
      <c r="FE281" s="198"/>
      <c r="FF281" s="198"/>
      <c r="FG281" s="198"/>
      <c r="FH281" s="198"/>
      <c r="FI281" s="198"/>
      <c r="FJ281" s="198"/>
      <c r="FK281" s="198"/>
      <c r="FL281" s="198"/>
      <c r="FM281" s="198"/>
      <c r="FN281" s="198"/>
      <c r="FO281" s="198"/>
      <c r="FP281" s="198"/>
      <c r="FQ281" s="198"/>
      <c r="FR281" s="198"/>
      <c r="FS281" s="198"/>
      <c r="FT281" s="198"/>
      <c r="FU281" s="198"/>
      <c r="FV281" s="198"/>
      <c r="FW281" s="198"/>
      <c r="FX281" s="198"/>
    </row>
    <row r="282" spans="1:287" x14ac:dyDescent="0.25">
      <c r="A282" s="198"/>
      <c r="B282" s="198"/>
      <c r="C282" s="226"/>
      <c r="D282" s="224" t="str">
        <f>Durasi!B181</f>
        <v>2. Pekerjaan pas. Keramik 30x30</v>
      </c>
      <c r="E282" s="229">
        <f>Durasi!P181</f>
        <v>1</v>
      </c>
      <c r="F282" s="230" t="str">
        <f>Durasi!Q181</f>
        <v>hari</v>
      </c>
      <c r="G282" s="235">
        <f>RAB!F202</f>
        <v>4506122.8260000013</v>
      </c>
      <c r="H282" s="234">
        <f>G282/$G$400*100</f>
        <v>2.6044464284175305E-2</v>
      </c>
      <c r="I282" s="231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"/>
      <c r="Y282" s="2"/>
      <c r="Z282" s="2"/>
      <c r="AA282" s="219"/>
      <c r="AB282" s="219"/>
      <c r="AC282" s="219"/>
      <c r="AD282" s="2"/>
      <c r="AE282" s="219"/>
      <c r="AF282" s="219"/>
      <c r="AG282" s="219"/>
      <c r="AH282" s="219"/>
      <c r="AI282" s="219"/>
      <c r="AJ282" s="219"/>
      <c r="AK282" s="219"/>
      <c r="AL282" s="219"/>
      <c r="AM282" s="219"/>
      <c r="AN282" s="2"/>
      <c r="AO282" s="2"/>
      <c r="AP282" s="220">
        <f>H282/$E$282*1</f>
        <v>2.6044464284175305E-2</v>
      </c>
      <c r="AQ282" s="219"/>
      <c r="AR282" s="219"/>
      <c r="AS282" s="219"/>
      <c r="AT282" s="219"/>
      <c r="AU282" s="219"/>
      <c r="AV282" s="219"/>
      <c r="AW282" s="219"/>
      <c r="AX282" s="219"/>
      <c r="AY282" s="219"/>
      <c r="AZ282" s="219"/>
      <c r="BA282" s="219"/>
      <c r="BB282" s="219"/>
      <c r="BC282" s="219"/>
      <c r="BD282" s="219"/>
      <c r="BE282" s="219"/>
      <c r="BF282" s="219"/>
      <c r="BG282" s="284"/>
      <c r="BH282" s="302"/>
      <c r="BI282" s="216"/>
      <c r="BJ282" s="216"/>
      <c r="BK282" s="216"/>
      <c r="BL282" s="216"/>
      <c r="BM282" s="216"/>
      <c r="BN282" s="216"/>
      <c r="BO282" s="216"/>
      <c r="BP282" s="216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00"/>
      <c r="CA282" s="200"/>
      <c r="CB282" s="200"/>
      <c r="CC282" s="200"/>
      <c r="CD282" s="200"/>
      <c r="CE282" s="200"/>
      <c r="CF282" s="200"/>
      <c r="CG282" s="200"/>
      <c r="CH282" s="200"/>
      <c r="CI282" s="200"/>
      <c r="CJ282" s="200"/>
      <c r="CL282" s="200"/>
      <c r="CM282" s="200"/>
      <c r="CN282" s="200"/>
      <c r="CO282" s="200"/>
      <c r="CP282" s="200"/>
      <c r="CQ282" s="200"/>
      <c r="CR282" s="200"/>
      <c r="CS282" s="200"/>
      <c r="CT282" s="200"/>
      <c r="CU282" s="200"/>
      <c r="CV282" s="200"/>
      <c r="CW282" s="200"/>
      <c r="CX282" s="200"/>
      <c r="CY282" s="200"/>
      <c r="CZ282" s="200"/>
      <c r="DA282" s="200"/>
      <c r="DB282" s="200"/>
      <c r="DC282" s="200"/>
      <c r="DD282" s="200"/>
      <c r="DE282" s="200"/>
      <c r="DF282" s="200"/>
      <c r="DG282" s="200"/>
      <c r="DH282" s="200"/>
      <c r="DI282" s="200"/>
      <c r="DJ282" s="200"/>
      <c r="DK282" s="200"/>
      <c r="DL282" s="200"/>
      <c r="DM282" s="200"/>
      <c r="DN282" s="200"/>
      <c r="DO282" s="200"/>
      <c r="DP282" s="200"/>
      <c r="DQ282" s="200"/>
      <c r="DR282" s="200"/>
      <c r="DS282" s="200"/>
      <c r="DT282" s="200"/>
      <c r="DU282" s="200"/>
      <c r="DV282" s="200"/>
      <c r="DW282" s="200"/>
      <c r="DX282" s="200"/>
      <c r="DY282" s="200"/>
      <c r="DZ282" s="200"/>
      <c r="EA282" s="200"/>
      <c r="EB282" s="200"/>
      <c r="EC282" s="200"/>
      <c r="ED282" s="200"/>
      <c r="EE282" s="200"/>
      <c r="EF282" s="200"/>
      <c r="EG282" s="200"/>
      <c r="EH282" s="200"/>
      <c r="EI282" s="200"/>
      <c r="EJ282" s="200"/>
      <c r="EK282" s="200"/>
      <c r="EL282" s="200"/>
      <c r="EM282" s="200"/>
      <c r="EN282" s="200"/>
      <c r="EO282" s="200"/>
      <c r="EP282" s="200"/>
      <c r="EQ282" s="200"/>
      <c r="ER282" s="200"/>
      <c r="ES282" s="200"/>
      <c r="ET282" s="200"/>
      <c r="EU282" s="200"/>
      <c r="EV282" s="200"/>
      <c r="EW282" s="200"/>
      <c r="EX282" s="200"/>
      <c r="EY282" s="200"/>
      <c r="EZ282" s="200"/>
      <c r="FA282" s="200"/>
      <c r="FB282" s="200"/>
      <c r="FC282" s="200"/>
      <c r="FD282" s="198"/>
      <c r="FE282" s="198"/>
      <c r="FF282" s="198"/>
      <c r="FG282" s="198"/>
      <c r="FH282" s="198"/>
      <c r="FI282" s="198"/>
      <c r="FJ282" s="198"/>
      <c r="FK282" s="198"/>
      <c r="FL282" s="198"/>
      <c r="FM282" s="198"/>
      <c r="FN282" s="198"/>
      <c r="FO282" s="198"/>
      <c r="FP282" s="198"/>
      <c r="FQ282" s="198"/>
      <c r="FR282" s="198"/>
      <c r="FS282" s="198"/>
      <c r="FT282" s="198"/>
      <c r="FU282" s="198"/>
      <c r="FV282" s="198"/>
      <c r="FW282" s="198"/>
      <c r="FX282" s="198"/>
    </row>
    <row r="283" spans="1:287" x14ac:dyDescent="0.25">
      <c r="A283" s="198"/>
      <c r="B283" s="198"/>
      <c r="C283" s="226"/>
      <c r="D283" s="224" t="str">
        <f>Durasi!B182</f>
        <v>LANTAI 5</v>
      </c>
      <c r="E283" s="229"/>
      <c r="F283" s="230"/>
      <c r="G283" s="235"/>
      <c r="H283" s="234"/>
      <c r="I283" s="231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"/>
      <c r="Y283" s="2"/>
      <c r="Z283" s="2"/>
      <c r="AA283" s="219"/>
      <c r="AB283" s="219"/>
      <c r="AC283" s="219"/>
      <c r="AD283" s="2"/>
      <c r="AE283" s="219"/>
      <c r="AF283" s="219"/>
      <c r="AG283" s="219"/>
      <c r="AH283" s="219"/>
      <c r="AI283" s="219"/>
      <c r="AJ283" s="219"/>
      <c r="AK283" s="219"/>
      <c r="AL283" s="219"/>
      <c r="AM283" s="219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9"/>
      <c r="AY283" s="219"/>
      <c r="AZ283" s="219"/>
      <c r="BA283" s="219"/>
      <c r="BB283" s="219"/>
      <c r="BC283" s="219"/>
      <c r="BD283" s="219"/>
      <c r="BE283" s="219"/>
      <c r="BF283" s="219"/>
      <c r="BG283" s="284"/>
      <c r="BH283" s="302"/>
      <c r="BI283" s="216"/>
      <c r="BJ283" s="216"/>
      <c r="BK283" s="216"/>
      <c r="BL283" s="216"/>
      <c r="BM283" s="216"/>
      <c r="BN283" s="216"/>
      <c r="BO283" s="216"/>
      <c r="BP283" s="216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00"/>
      <c r="CA283" s="200"/>
      <c r="CB283" s="200"/>
      <c r="CC283" s="200"/>
      <c r="CD283" s="200"/>
      <c r="CE283" s="200"/>
      <c r="CF283" s="200"/>
      <c r="CG283" s="200"/>
      <c r="CH283" s="200"/>
      <c r="CI283" s="200"/>
      <c r="CJ283" s="200"/>
      <c r="CL283" s="200"/>
      <c r="CM283" s="200"/>
      <c r="CN283" s="200"/>
      <c r="CO283" s="200"/>
      <c r="CP283" s="200"/>
      <c r="CQ283" s="200"/>
      <c r="CR283" s="200"/>
      <c r="CS283" s="200"/>
      <c r="CT283" s="200"/>
      <c r="CU283" s="200"/>
      <c r="CV283" s="200"/>
      <c r="CW283" s="200"/>
      <c r="CX283" s="200"/>
      <c r="CY283" s="200"/>
      <c r="CZ283" s="200"/>
      <c r="DA283" s="200"/>
      <c r="DB283" s="200"/>
      <c r="DC283" s="200"/>
      <c r="DD283" s="200"/>
      <c r="DE283" s="200"/>
      <c r="DF283" s="200"/>
      <c r="DG283" s="200"/>
      <c r="DH283" s="200"/>
      <c r="DI283" s="200"/>
      <c r="DJ283" s="200"/>
      <c r="DK283" s="200"/>
      <c r="DL283" s="200"/>
      <c r="DM283" s="200"/>
      <c r="DN283" s="200"/>
      <c r="DO283" s="200"/>
      <c r="DP283" s="200"/>
      <c r="DQ283" s="200"/>
      <c r="DR283" s="200"/>
      <c r="DS283" s="200"/>
      <c r="DT283" s="200"/>
      <c r="DU283" s="200"/>
      <c r="DV283" s="200"/>
      <c r="DW283" s="200"/>
      <c r="DX283" s="200"/>
      <c r="DY283" s="200"/>
      <c r="DZ283" s="200"/>
      <c r="EA283" s="200"/>
      <c r="EB283" s="200"/>
      <c r="EC283" s="200"/>
      <c r="ED283" s="200"/>
      <c r="EE283" s="200"/>
      <c r="EF283" s="200"/>
      <c r="EG283" s="200"/>
      <c r="EH283" s="200"/>
      <c r="EI283" s="200"/>
      <c r="EJ283" s="200"/>
      <c r="EK283" s="200"/>
      <c r="EL283" s="200"/>
      <c r="EM283" s="200"/>
      <c r="EN283" s="200"/>
      <c r="EO283" s="200"/>
      <c r="EP283" s="200"/>
      <c r="EQ283" s="200"/>
      <c r="ER283" s="200"/>
      <c r="ES283" s="200"/>
      <c r="ET283" s="200"/>
      <c r="EU283" s="200"/>
      <c r="EV283" s="200"/>
      <c r="EW283" s="200"/>
      <c r="EX283" s="200"/>
      <c r="EY283" s="200"/>
      <c r="EZ283" s="200"/>
      <c r="FA283" s="200"/>
      <c r="FB283" s="200"/>
      <c r="FC283" s="200"/>
      <c r="FD283" s="198"/>
      <c r="FE283" s="198"/>
      <c r="FF283" s="198"/>
      <c r="FG283" s="198"/>
      <c r="FH283" s="198"/>
      <c r="FI283" s="198"/>
      <c r="FJ283" s="198"/>
      <c r="FK283" s="198"/>
      <c r="FL283" s="198"/>
      <c r="FM283" s="198"/>
      <c r="FN283" s="198"/>
      <c r="FO283" s="198"/>
      <c r="FP283" s="198"/>
      <c r="FQ283" s="198"/>
      <c r="FR283" s="198"/>
      <c r="FS283" s="198"/>
      <c r="FT283" s="198"/>
      <c r="FU283" s="198"/>
      <c r="FV283" s="198"/>
      <c r="FW283" s="198"/>
      <c r="FX283" s="198"/>
    </row>
    <row r="284" spans="1:287" x14ac:dyDescent="0.25">
      <c r="A284" s="198"/>
      <c r="B284" s="198"/>
      <c r="C284" s="226"/>
      <c r="D284" s="224" t="str">
        <f>Durasi!B183</f>
        <v>1. Pekerjaan pas. Keramik 40x40</v>
      </c>
      <c r="E284" s="229">
        <f>Durasi!P183</f>
        <v>3</v>
      </c>
      <c r="F284" s="230" t="str">
        <f>Durasi!Q183</f>
        <v>hari</v>
      </c>
      <c r="G284" s="235">
        <f>RAB!F204</f>
        <v>98712390.290400013</v>
      </c>
      <c r="H284" s="234">
        <f>G284/$G$400*100</f>
        <v>0.5705373383277359</v>
      </c>
      <c r="I284" s="231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"/>
      <c r="Y284" s="2"/>
      <c r="Z284" s="2"/>
      <c r="AA284" s="219"/>
      <c r="AB284" s="219"/>
      <c r="AC284" s="219"/>
      <c r="AD284" s="2"/>
      <c r="AE284" s="219"/>
      <c r="AF284" s="219"/>
      <c r="AG284" s="219"/>
      <c r="AH284" s="219"/>
      <c r="AI284" s="219"/>
      <c r="AJ284" s="219"/>
      <c r="AK284" s="219"/>
      <c r="AL284" s="219"/>
      <c r="AM284" s="219"/>
      <c r="AN284" s="219"/>
      <c r="AO284" s="219"/>
      <c r="AP284" s="219"/>
      <c r="AQ284" s="219"/>
      <c r="AR284" s="2"/>
      <c r="AS284" s="220">
        <f>H284/$E$284*2</f>
        <v>0.38035822555182391</v>
      </c>
      <c r="AT284" s="220">
        <f>H284/$E$284*1</f>
        <v>0.19017911277591196</v>
      </c>
      <c r="AU284" s="219"/>
      <c r="AV284" s="219"/>
      <c r="AW284" s="219"/>
      <c r="AX284" s="219"/>
      <c r="AY284" s="219"/>
      <c r="AZ284" s="219"/>
      <c r="BA284" s="219"/>
      <c r="BB284" s="219"/>
      <c r="BC284" s="219"/>
      <c r="BD284" s="219"/>
      <c r="BE284" s="219"/>
      <c r="BF284" s="219"/>
      <c r="BG284" s="284"/>
      <c r="BH284" s="302"/>
      <c r="BI284" s="216"/>
      <c r="BJ284" s="216"/>
      <c r="BK284" s="216"/>
      <c r="BL284" s="216"/>
      <c r="BM284" s="216"/>
      <c r="BN284" s="216"/>
      <c r="BO284" s="216"/>
      <c r="BP284" s="216"/>
      <c r="BQ284" s="200"/>
      <c r="BR284" s="200"/>
      <c r="BS284" s="200"/>
      <c r="BT284" s="200"/>
      <c r="BU284" s="200"/>
      <c r="BV284" s="200"/>
      <c r="BW284" s="200"/>
      <c r="BX284" s="200"/>
      <c r="BY284" s="200"/>
      <c r="BZ284" s="200"/>
      <c r="CA284" s="200"/>
      <c r="CB284" s="200"/>
      <c r="CC284" s="200"/>
      <c r="CD284" s="200"/>
      <c r="CE284" s="200"/>
      <c r="CF284" s="200"/>
      <c r="CG284" s="200"/>
      <c r="CH284" s="200"/>
      <c r="CI284" s="200"/>
      <c r="CJ284" s="200"/>
      <c r="CL284" s="200"/>
      <c r="CM284" s="200"/>
      <c r="CN284" s="200"/>
      <c r="CO284" s="200"/>
      <c r="CP284" s="200"/>
      <c r="CQ284" s="200"/>
      <c r="CR284" s="200"/>
      <c r="CS284" s="200"/>
      <c r="CT284" s="200"/>
      <c r="CU284" s="200"/>
      <c r="CV284" s="200"/>
      <c r="CW284" s="200"/>
      <c r="CX284" s="200"/>
      <c r="CY284" s="200"/>
      <c r="CZ284" s="200"/>
      <c r="DA284" s="200"/>
      <c r="DB284" s="200"/>
      <c r="DC284" s="200"/>
      <c r="DD284" s="200"/>
      <c r="DE284" s="200"/>
      <c r="DF284" s="200"/>
      <c r="DG284" s="200"/>
      <c r="DH284" s="200"/>
      <c r="DI284" s="200"/>
      <c r="DJ284" s="200"/>
      <c r="DK284" s="200"/>
      <c r="DL284" s="200"/>
      <c r="DM284" s="200"/>
      <c r="DN284" s="200"/>
      <c r="DO284" s="200"/>
      <c r="DP284" s="200"/>
      <c r="DQ284" s="200"/>
      <c r="DR284" s="200"/>
      <c r="DS284" s="200"/>
      <c r="DT284" s="200"/>
      <c r="DU284" s="200"/>
      <c r="DV284" s="200"/>
      <c r="DW284" s="200"/>
      <c r="DX284" s="200"/>
      <c r="DY284" s="200"/>
      <c r="DZ284" s="200"/>
      <c r="EA284" s="200"/>
      <c r="EB284" s="200"/>
      <c r="EC284" s="200"/>
      <c r="ED284" s="200"/>
      <c r="EE284" s="200"/>
      <c r="EF284" s="200"/>
      <c r="EG284" s="200"/>
      <c r="EH284" s="200"/>
      <c r="EI284" s="200"/>
      <c r="EJ284" s="200"/>
      <c r="EK284" s="200"/>
      <c r="EL284" s="200"/>
      <c r="EM284" s="200"/>
      <c r="EN284" s="200"/>
      <c r="EO284" s="200"/>
      <c r="EP284" s="200"/>
      <c r="EQ284" s="200"/>
      <c r="ER284" s="200"/>
      <c r="ES284" s="200"/>
      <c r="ET284" s="200"/>
      <c r="EU284" s="200"/>
      <c r="EV284" s="200"/>
      <c r="EW284" s="200"/>
      <c r="EX284" s="200"/>
      <c r="EY284" s="200"/>
      <c r="EZ284" s="200"/>
      <c r="FA284" s="200"/>
      <c r="FB284" s="200"/>
      <c r="FC284" s="200"/>
      <c r="FD284" s="198"/>
      <c r="FE284" s="198"/>
      <c r="FF284" s="198"/>
      <c r="FG284" s="198"/>
      <c r="FH284" s="198"/>
      <c r="FI284" s="198"/>
      <c r="FJ284" s="198"/>
      <c r="FK284" s="198"/>
      <c r="FL284" s="198"/>
      <c r="FM284" s="198"/>
      <c r="FN284" s="198"/>
      <c r="FO284" s="198"/>
      <c r="FP284" s="198"/>
      <c r="FQ284" s="198"/>
      <c r="FR284" s="198"/>
      <c r="FS284" s="198"/>
      <c r="FT284" s="198"/>
      <c r="FU284" s="198"/>
      <c r="FV284" s="198"/>
      <c r="FW284" s="198"/>
      <c r="FX284" s="198"/>
    </row>
    <row r="285" spans="1:287" x14ac:dyDescent="0.25">
      <c r="A285" s="198"/>
      <c r="B285" s="198"/>
      <c r="C285" s="226"/>
      <c r="D285" s="224" t="str">
        <f>Durasi!B184</f>
        <v>2. Pekerjaan pas. Keramik 30x30</v>
      </c>
      <c r="E285" s="229">
        <f>Durasi!P184</f>
        <v>1</v>
      </c>
      <c r="F285" s="230" t="str">
        <f>Durasi!Q184</f>
        <v>hari</v>
      </c>
      <c r="G285" s="235">
        <f>RAB!F205</f>
        <v>4506122.8260000013</v>
      </c>
      <c r="H285" s="234">
        <f>G285/$G$400*100</f>
        <v>2.6044464284175305E-2</v>
      </c>
      <c r="I285" s="231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"/>
      <c r="Y285" s="2"/>
      <c r="Z285" s="2"/>
      <c r="AA285" s="219"/>
      <c r="AB285" s="219"/>
      <c r="AC285" s="219"/>
      <c r="AD285" s="2"/>
      <c r="AE285" s="219"/>
      <c r="AF285" s="219"/>
      <c r="AG285" s="219"/>
      <c r="AH285" s="219"/>
      <c r="AI285" s="219"/>
      <c r="AJ285" s="219"/>
      <c r="AK285" s="219"/>
      <c r="AL285" s="219"/>
      <c r="AM285" s="219"/>
      <c r="AN285" s="219"/>
      <c r="AO285" s="219"/>
      <c r="AP285" s="219"/>
      <c r="AQ285" s="219"/>
      <c r="AR285" s="2"/>
      <c r="AS285" s="220">
        <f>H285/$E$285*1</f>
        <v>2.6044464284175305E-2</v>
      </c>
      <c r="AT285" s="2"/>
      <c r="AU285" s="219"/>
      <c r="AV285" s="219"/>
      <c r="AW285" s="219"/>
      <c r="AX285" s="219"/>
      <c r="AY285" s="219"/>
      <c r="AZ285" s="219"/>
      <c r="BA285" s="219"/>
      <c r="BB285" s="219"/>
      <c r="BC285" s="219"/>
      <c r="BD285" s="219"/>
      <c r="BE285" s="219"/>
      <c r="BF285" s="219"/>
      <c r="BG285" s="284"/>
      <c r="BH285" s="302"/>
      <c r="BI285" s="216"/>
      <c r="BJ285" s="216"/>
      <c r="BK285" s="216"/>
      <c r="BL285" s="216"/>
      <c r="BM285" s="216"/>
      <c r="BN285" s="216"/>
      <c r="BO285" s="216"/>
      <c r="BP285" s="216"/>
      <c r="BQ285" s="200"/>
      <c r="BR285" s="200"/>
      <c r="BS285" s="200"/>
      <c r="BT285" s="200"/>
      <c r="BU285" s="200"/>
      <c r="BV285" s="200"/>
      <c r="BW285" s="200"/>
      <c r="BX285" s="200"/>
      <c r="BY285" s="200"/>
      <c r="BZ285" s="200"/>
      <c r="CA285" s="200"/>
      <c r="CB285" s="200"/>
      <c r="CC285" s="200"/>
      <c r="CD285" s="200"/>
      <c r="CE285" s="200"/>
      <c r="CF285" s="200"/>
      <c r="CG285" s="200"/>
      <c r="CH285" s="200"/>
      <c r="CI285" s="200"/>
      <c r="CJ285" s="200"/>
      <c r="CL285" s="200"/>
      <c r="CM285" s="200"/>
      <c r="CN285" s="200"/>
      <c r="CO285" s="200"/>
      <c r="CP285" s="200"/>
      <c r="CQ285" s="200"/>
      <c r="CR285" s="200"/>
      <c r="CS285" s="200"/>
      <c r="CT285" s="200"/>
      <c r="CU285" s="200"/>
      <c r="CV285" s="200"/>
      <c r="CW285" s="200"/>
      <c r="CX285" s="200"/>
      <c r="CY285" s="200"/>
      <c r="CZ285" s="200"/>
      <c r="DA285" s="200"/>
      <c r="DB285" s="200"/>
      <c r="DC285" s="200"/>
      <c r="DD285" s="200"/>
      <c r="DE285" s="200"/>
      <c r="DF285" s="200"/>
      <c r="DG285" s="200"/>
      <c r="DH285" s="200"/>
      <c r="DI285" s="200"/>
      <c r="DJ285" s="200"/>
      <c r="DK285" s="200"/>
      <c r="DL285" s="200"/>
      <c r="DM285" s="200"/>
      <c r="DN285" s="200"/>
      <c r="DO285" s="200"/>
      <c r="DP285" s="200"/>
      <c r="DQ285" s="200"/>
      <c r="DR285" s="200"/>
      <c r="DS285" s="200"/>
      <c r="DT285" s="200"/>
      <c r="DU285" s="200"/>
      <c r="DV285" s="200"/>
      <c r="DW285" s="200"/>
      <c r="DX285" s="200"/>
      <c r="DY285" s="200"/>
      <c r="DZ285" s="200"/>
      <c r="EA285" s="200"/>
      <c r="EB285" s="200"/>
      <c r="EC285" s="200"/>
      <c r="ED285" s="200"/>
      <c r="EE285" s="200"/>
      <c r="EF285" s="200"/>
      <c r="EG285" s="200"/>
      <c r="EH285" s="200"/>
      <c r="EI285" s="200"/>
      <c r="EJ285" s="200"/>
      <c r="EK285" s="200"/>
      <c r="EL285" s="200"/>
      <c r="EM285" s="200"/>
      <c r="EN285" s="200"/>
      <c r="EO285" s="200"/>
      <c r="EP285" s="200"/>
      <c r="EQ285" s="200"/>
      <c r="ER285" s="200"/>
      <c r="ES285" s="200"/>
      <c r="ET285" s="200"/>
      <c r="EU285" s="200"/>
      <c r="EV285" s="200"/>
      <c r="EW285" s="200"/>
      <c r="EX285" s="200"/>
      <c r="EY285" s="200"/>
      <c r="EZ285" s="200"/>
      <c r="FA285" s="200"/>
      <c r="FB285" s="200"/>
      <c r="FC285" s="200"/>
      <c r="FD285" s="198"/>
      <c r="FE285" s="198"/>
      <c r="FF285" s="198"/>
      <c r="FG285" s="198"/>
      <c r="FH285" s="198"/>
      <c r="FI285" s="198"/>
      <c r="FJ285" s="198"/>
      <c r="FK285" s="198"/>
      <c r="FL285" s="198"/>
      <c r="FM285" s="198"/>
      <c r="FN285" s="198"/>
      <c r="FO285" s="198"/>
      <c r="FP285" s="198"/>
      <c r="FQ285" s="198"/>
      <c r="FR285" s="198"/>
      <c r="FS285" s="198"/>
      <c r="FT285" s="198"/>
      <c r="FU285" s="198"/>
      <c r="FV285" s="198"/>
      <c r="FW285" s="198"/>
      <c r="FX285" s="198"/>
    </row>
    <row r="286" spans="1:287" x14ac:dyDescent="0.25">
      <c r="A286" s="198"/>
      <c r="B286" s="198"/>
      <c r="C286" s="226"/>
      <c r="D286" s="224" t="str">
        <f>Durasi!B185</f>
        <v>LANTAI 6</v>
      </c>
      <c r="E286" s="229"/>
      <c r="F286" s="230"/>
      <c r="G286" s="235"/>
      <c r="H286" s="234"/>
      <c r="I286" s="231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"/>
      <c r="Y286" s="2"/>
      <c r="Z286" s="2"/>
      <c r="AA286" s="219"/>
      <c r="AB286" s="219"/>
      <c r="AC286" s="219"/>
      <c r="AD286" s="2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"/>
      <c r="AX286" s="2"/>
      <c r="AY286" s="2"/>
      <c r="AZ286" s="7"/>
      <c r="BA286" s="7"/>
      <c r="BB286" s="7"/>
      <c r="BC286" s="7"/>
      <c r="BD286" s="7"/>
      <c r="BE286" s="7"/>
      <c r="BF286" s="7"/>
      <c r="BG286" s="301"/>
      <c r="BH286" s="303"/>
      <c r="BI286" s="1"/>
      <c r="BJ286" s="216"/>
      <c r="BK286" s="216"/>
      <c r="BL286" s="216"/>
      <c r="BM286" s="216"/>
      <c r="BN286" s="216"/>
      <c r="BO286" s="216"/>
      <c r="BP286" s="216"/>
      <c r="BQ286" s="200"/>
      <c r="BR286" s="200"/>
      <c r="BS286" s="200"/>
      <c r="BT286" s="200"/>
      <c r="BU286" s="200"/>
      <c r="BV286" s="200"/>
      <c r="BW286" s="200"/>
      <c r="BX286" s="200"/>
      <c r="BY286" s="200"/>
      <c r="BZ286" s="200"/>
      <c r="CA286" s="200"/>
      <c r="CB286" s="200"/>
      <c r="CC286" s="200"/>
      <c r="CD286" s="200"/>
      <c r="CE286" s="200"/>
      <c r="CF286" s="200"/>
      <c r="CG286" s="200"/>
      <c r="CH286" s="200"/>
      <c r="CI286" s="200"/>
      <c r="CJ286" s="200"/>
      <c r="CL286" s="200"/>
      <c r="CM286" s="200"/>
      <c r="CN286" s="200"/>
      <c r="CO286" s="200"/>
      <c r="CP286" s="200"/>
      <c r="CQ286" s="200"/>
      <c r="CR286" s="200"/>
      <c r="CS286" s="200"/>
      <c r="CT286" s="200"/>
      <c r="CU286" s="200"/>
      <c r="CV286" s="200"/>
      <c r="CW286" s="200"/>
      <c r="CX286" s="200"/>
      <c r="CY286" s="200"/>
      <c r="CZ286" s="200"/>
      <c r="DA286" s="200"/>
      <c r="DB286" s="200"/>
      <c r="DC286" s="200"/>
      <c r="DD286" s="200"/>
      <c r="DE286" s="200"/>
      <c r="DF286" s="200"/>
      <c r="DG286" s="200"/>
      <c r="DH286" s="200"/>
      <c r="DI286" s="200"/>
      <c r="DJ286" s="200"/>
      <c r="DK286" s="200"/>
      <c r="DL286" s="200"/>
      <c r="DM286" s="200"/>
      <c r="DN286" s="200"/>
      <c r="DO286" s="200"/>
      <c r="DP286" s="200"/>
      <c r="DQ286" s="200"/>
      <c r="DR286" s="200"/>
      <c r="DS286" s="200"/>
      <c r="DT286" s="200"/>
      <c r="DU286" s="200"/>
      <c r="DV286" s="200"/>
      <c r="DW286" s="200"/>
      <c r="DX286" s="200"/>
      <c r="DY286" s="200"/>
      <c r="DZ286" s="200"/>
      <c r="EA286" s="200"/>
      <c r="EB286" s="200"/>
      <c r="EC286" s="200"/>
      <c r="ED286" s="200"/>
      <c r="EE286" s="200"/>
      <c r="EF286" s="200"/>
      <c r="EG286" s="200"/>
      <c r="EH286" s="200"/>
      <c r="EI286" s="200"/>
      <c r="EJ286" s="200"/>
      <c r="EK286" s="200"/>
      <c r="EL286" s="200"/>
      <c r="EM286" s="200"/>
      <c r="EN286" s="200"/>
      <c r="EO286" s="200"/>
      <c r="EP286" s="200"/>
      <c r="EQ286" s="200"/>
      <c r="ER286" s="200"/>
      <c r="ES286" s="200"/>
      <c r="ET286" s="200"/>
      <c r="EU286" s="200"/>
      <c r="EV286" s="200"/>
      <c r="EW286" s="200"/>
      <c r="EX286" s="200"/>
      <c r="EY286" s="200"/>
      <c r="EZ286" s="200"/>
      <c r="FA286" s="200"/>
      <c r="FB286" s="200"/>
      <c r="FC286" s="200"/>
      <c r="FD286" s="198"/>
      <c r="FE286" s="198"/>
      <c r="FF286" s="198"/>
      <c r="FG286" s="198"/>
      <c r="FH286" s="198"/>
      <c r="FI286" s="198"/>
      <c r="FJ286" s="198"/>
      <c r="FK286" s="198"/>
      <c r="FL286" s="198"/>
      <c r="FM286" s="198"/>
      <c r="FN286" s="198"/>
      <c r="FO286" s="198"/>
      <c r="FP286" s="198"/>
      <c r="FQ286" s="198"/>
      <c r="FR286" s="198"/>
      <c r="FS286" s="198"/>
      <c r="FT286" s="198"/>
      <c r="FU286" s="198"/>
      <c r="FV286" s="198"/>
      <c r="FW286" s="198"/>
      <c r="FX286" s="198"/>
    </row>
    <row r="287" spans="1:287" x14ac:dyDescent="0.25">
      <c r="A287" s="198"/>
      <c r="B287" s="198"/>
      <c r="C287" s="226"/>
      <c r="D287" s="224" t="str">
        <f>Durasi!B186</f>
        <v>1. Pekerjaan pas. Keramik 40x40</v>
      </c>
      <c r="E287" s="229">
        <f>Durasi!P186</f>
        <v>3</v>
      </c>
      <c r="F287" s="230" t="str">
        <f>Durasi!Q186</f>
        <v>hari</v>
      </c>
      <c r="G287" s="235">
        <f>RAB!F207</f>
        <v>98712390.290400013</v>
      </c>
      <c r="H287" s="234">
        <f>G287/$G$400*100</f>
        <v>0.5705373383277359</v>
      </c>
      <c r="I287" s="231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"/>
      <c r="Y287" s="2"/>
      <c r="Z287" s="2"/>
      <c r="AA287" s="219"/>
      <c r="AB287" s="219"/>
      <c r="AC287" s="219"/>
      <c r="AD287" s="2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19"/>
      <c r="AT287" s="219"/>
      <c r="AU287" s="2"/>
      <c r="AV287" s="2"/>
      <c r="AW287" s="220">
        <f>H287/$E$287*3</f>
        <v>0.5705373383277359</v>
      </c>
      <c r="AX287" s="2"/>
      <c r="AY287" s="2"/>
      <c r="AZ287" s="7"/>
      <c r="BA287" s="7"/>
      <c r="BB287" s="7"/>
      <c r="BC287" s="7"/>
      <c r="BD287" s="7"/>
      <c r="BE287" s="219"/>
      <c r="BF287" s="219"/>
      <c r="BG287" s="284"/>
      <c r="BH287" s="302"/>
      <c r="BI287" s="216"/>
      <c r="BJ287" s="216"/>
      <c r="BK287" s="216"/>
      <c r="BL287" s="216"/>
      <c r="BM287" s="216"/>
      <c r="BN287" s="216"/>
      <c r="BO287" s="216"/>
      <c r="BP287" s="216"/>
      <c r="BQ287" s="216"/>
      <c r="BR287" s="216"/>
      <c r="BS287" s="216"/>
      <c r="BT287" s="216"/>
      <c r="BU287" s="216"/>
      <c r="BV287" s="216"/>
      <c r="BW287" s="216"/>
      <c r="BX287" s="216"/>
      <c r="BY287" s="216"/>
      <c r="BZ287" s="216"/>
      <c r="CA287" s="216"/>
      <c r="CB287" s="216"/>
      <c r="CC287" s="216"/>
      <c r="CD287" s="216"/>
      <c r="CE287" s="216"/>
      <c r="CF287" s="216"/>
      <c r="CG287" s="216"/>
      <c r="CH287" s="216"/>
      <c r="CI287" s="216"/>
      <c r="CJ287" s="216"/>
      <c r="CK287" s="51"/>
      <c r="CL287" s="216"/>
      <c r="CM287" s="216"/>
      <c r="CN287" s="216"/>
      <c r="CO287" s="216"/>
      <c r="CP287" s="216"/>
      <c r="CQ287" s="216"/>
      <c r="CR287" s="216"/>
      <c r="CS287" s="216"/>
      <c r="CT287" s="216"/>
      <c r="CU287" s="216"/>
      <c r="CV287" s="216"/>
      <c r="CW287" s="216"/>
      <c r="CX287" s="216"/>
      <c r="CY287" s="216"/>
      <c r="CZ287" s="216"/>
      <c r="DA287" s="216"/>
      <c r="DB287" s="216"/>
      <c r="DC287" s="216"/>
      <c r="DD287" s="216"/>
      <c r="DE287" s="216"/>
      <c r="DF287" s="216"/>
      <c r="DG287" s="216"/>
      <c r="DH287" s="216"/>
      <c r="DI287" s="216"/>
      <c r="DJ287" s="216"/>
      <c r="DK287" s="216"/>
      <c r="DL287" s="216"/>
      <c r="DM287" s="216"/>
      <c r="DN287" s="216"/>
      <c r="DO287" s="216"/>
      <c r="DP287" s="216"/>
      <c r="DQ287" s="216"/>
      <c r="DR287" s="216"/>
      <c r="DS287" s="216"/>
      <c r="DT287" s="216"/>
      <c r="DU287" s="216"/>
      <c r="DV287" s="216"/>
      <c r="DW287" s="216"/>
      <c r="DX287" s="216"/>
      <c r="DY287" s="216"/>
      <c r="DZ287" s="216"/>
      <c r="EA287" s="216"/>
      <c r="EB287" s="216"/>
      <c r="EC287" s="216"/>
      <c r="ED287" s="216"/>
      <c r="EE287" s="216"/>
      <c r="EF287" s="216"/>
      <c r="EG287" s="216"/>
      <c r="EH287" s="216"/>
      <c r="EI287" s="216"/>
      <c r="EJ287" s="216"/>
      <c r="EK287" s="216"/>
      <c r="EL287" s="216"/>
      <c r="EM287" s="216"/>
      <c r="EN287" s="216"/>
      <c r="EO287" s="216"/>
      <c r="EP287" s="216"/>
      <c r="EQ287" s="216"/>
      <c r="ER287" s="216"/>
      <c r="ES287" s="216"/>
      <c r="ET287" s="216"/>
      <c r="EU287" s="216"/>
      <c r="EV287" s="216"/>
      <c r="EW287" s="216"/>
      <c r="EX287" s="216"/>
      <c r="EY287" s="216"/>
      <c r="EZ287" s="216"/>
      <c r="FA287" s="216"/>
      <c r="FB287" s="216"/>
      <c r="FC287" s="216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51"/>
      <c r="FZ287" s="51"/>
      <c r="GA287" s="51"/>
      <c r="GB287" s="51"/>
      <c r="GC287" s="51"/>
      <c r="GD287" s="51"/>
      <c r="GE287" s="51"/>
      <c r="GF287" s="51"/>
      <c r="GG287" s="51"/>
      <c r="GH287" s="51"/>
      <c r="GI287" s="51"/>
      <c r="GJ287" s="51"/>
      <c r="GK287" s="51"/>
      <c r="GL287" s="51"/>
      <c r="GM287" s="51"/>
      <c r="GN287" s="51"/>
      <c r="GO287" s="51"/>
      <c r="GP287" s="51"/>
      <c r="GQ287" s="51"/>
      <c r="GR287" s="51"/>
      <c r="GS287" s="51"/>
      <c r="GT287" s="51"/>
      <c r="GU287" s="51"/>
      <c r="GV287" s="51"/>
      <c r="GW287" s="51"/>
      <c r="GX287" s="51"/>
      <c r="GY287" s="51"/>
      <c r="GZ287" s="51"/>
      <c r="HA287" s="51"/>
      <c r="HB287" s="51"/>
      <c r="HC287" s="51"/>
      <c r="HD287" s="51"/>
      <c r="HE287" s="51"/>
      <c r="HF287" s="51"/>
      <c r="HG287" s="51"/>
      <c r="HH287" s="51"/>
      <c r="HI287" s="51"/>
      <c r="HJ287" s="51"/>
      <c r="HK287" s="51"/>
      <c r="HL287" s="51"/>
      <c r="HM287" s="51"/>
      <c r="HN287" s="51"/>
      <c r="HO287" s="51"/>
      <c r="HP287" s="51"/>
      <c r="HQ287" s="51"/>
      <c r="HR287" s="51"/>
      <c r="HS287" s="51"/>
      <c r="HT287" s="51"/>
      <c r="HU287" s="51"/>
      <c r="HV287" s="51"/>
      <c r="HW287" s="51"/>
      <c r="HX287" s="51"/>
      <c r="HY287" s="51"/>
      <c r="HZ287" s="51"/>
      <c r="IA287" s="51"/>
      <c r="IB287" s="51"/>
      <c r="IC287" s="51"/>
      <c r="ID287" s="51"/>
      <c r="IE287" s="51"/>
      <c r="IF287" s="51"/>
      <c r="IG287" s="51"/>
      <c r="IH287" s="51"/>
      <c r="II287" s="51"/>
      <c r="IJ287" s="51"/>
      <c r="IK287" s="51"/>
      <c r="IL287" s="51"/>
      <c r="IM287" s="51"/>
      <c r="IN287" s="51"/>
      <c r="IO287" s="51"/>
      <c r="IP287" s="51"/>
      <c r="IQ287" s="51"/>
      <c r="IR287" s="51"/>
      <c r="IS287" s="51"/>
      <c r="IT287" s="51"/>
      <c r="IU287" s="51"/>
      <c r="IV287" s="51"/>
      <c r="IW287" s="51"/>
      <c r="IX287" s="51"/>
      <c r="IY287" s="51"/>
      <c r="IZ287" s="51"/>
      <c r="JA287" s="51"/>
      <c r="JB287" s="51"/>
      <c r="JC287" s="51"/>
      <c r="JD287" s="51"/>
      <c r="JE287" s="51"/>
      <c r="JF287" s="51"/>
      <c r="JG287" s="51"/>
      <c r="JH287" s="51"/>
      <c r="JI287" s="51"/>
      <c r="JJ287" s="51"/>
      <c r="JK287" s="51"/>
      <c r="JL287" s="51"/>
      <c r="JM287" s="51"/>
      <c r="JN287" s="51"/>
      <c r="JO287" s="51"/>
      <c r="JP287" s="51"/>
      <c r="JQ287" s="51"/>
      <c r="JR287" s="51"/>
      <c r="JS287" s="51"/>
      <c r="JT287" s="51"/>
      <c r="JU287" s="51"/>
      <c r="JV287" s="51"/>
      <c r="JW287" s="51"/>
      <c r="JX287" s="51"/>
      <c r="JY287" s="51"/>
      <c r="JZ287" s="51"/>
      <c r="KA287" s="51"/>
    </row>
    <row r="288" spans="1:287" x14ac:dyDescent="0.25">
      <c r="A288" s="198"/>
      <c r="B288" s="198"/>
      <c r="C288" s="226"/>
      <c r="D288" s="224" t="str">
        <f>Durasi!B187</f>
        <v>2. Pekerjaan pas. Keramik 30x30</v>
      </c>
      <c r="E288" s="229">
        <f>Durasi!P187</f>
        <v>1</v>
      </c>
      <c r="F288" s="230" t="str">
        <f>Durasi!Q187</f>
        <v>hari</v>
      </c>
      <c r="G288" s="235">
        <f>RAB!F208</f>
        <v>4506122.8260000013</v>
      </c>
      <c r="H288" s="234">
        <f>G288/$G$400*100</f>
        <v>2.6044464284175305E-2</v>
      </c>
      <c r="I288" s="231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"/>
      <c r="Y288" s="2"/>
      <c r="Z288" s="2"/>
      <c r="AA288" s="219"/>
      <c r="AB288" s="219"/>
      <c r="AC288" s="219"/>
      <c r="AD288" s="2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19"/>
      <c r="AT288" s="219"/>
      <c r="AU288" s="2"/>
      <c r="AV288" s="2"/>
      <c r="AW288" s="220">
        <f>H288/$E$288*1</f>
        <v>2.6044464284175305E-2</v>
      </c>
      <c r="AX288" s="219"/>
      <c r="AY288" s="219"/>
      <c r="AZ288" s="219"/>
      <c r="BA288" s="7"/>
      <c r="BB288" s="7"/>
      <c r="BC288" s="7"/>
      <c r="BD288" s="7"/>
      <c r="BE288" s="219"/>
      <c r="BF288" s="219"/>
      <c r="BG288" s="284"/>
      <c r="BH288" s="302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  <c r="BS288" s="216"/>
      <c r="BT288" s="216"/>
      <c r="BU288" s="216"/>
      <c r="BV288" s="216"/>
      <c r="BW288" s="216"/>
      <c r="BX288" s="216"/>
      <c r="BY288" s="216"/>
      <c r="BZ288" s="216"/>
      <c r="CA288" s="216"/>
      <c r="CB288" s="216"/>
      <c r="CC288" s="216"/>
      <c r="CD288" s="216"/>
      <c r="CE288" s="216"/>
      <c r="CF288" s="216"/>
      <c r="CG288" s="216"/>
      <c r="CH288" s="216"/>
      <c r="CI288" s="216"/>
      <c r="CJ288" s="216"/>
      <c r="CK288" s="51"/>
      <c r="CL288" s="216"/>
      <c r="CM288" s="216"/>
      <c r="CN288" s="216"/>
      <c r="CO288" s="216"/>
      <c r="CP288" s="216"/>
      <c r="CQ288" s="216"/>
      <c r="CR288" s="216"/>
      <c r="CS288" s="216"/>
      <c r="CT288" s="216"/>
      <c r="CU288" s="216"/>
      <c r="CV288" s="216"/>
      <c r="CW288" s="216"/>
      <c r="CX288" s="216"/>
      <c r="CY288" s="216"/>
      <c r="CZ288" s="216"/>
      <c r="DA288" s="216"/>
      <c r="DB288" s="216"/>
      <c r="DC288" s="216"/>
      <c r="DD288" s="216"/>
      <c r="DE288" s="216"/>
      <c r="DF288" s="216"/>
      <c r="DG288" s="216"/>
      <c r="DH288" s="216"/>
      <c r="DI288" s="216"/>
      <c r="DJ288" s="216"/>
      <c r="DK288" s="216"/>
      <c r="DL288" s="216"/>
      <c r="DM288" s="216"/>
      <c r="DN288" s="216"/>
      <c r="DO288" s="216"/>
      <c r="DP288" s="216"/>
      <c r="DQ288" s="216"/>
      <c r="DR288" s="216"/>
      <c r="DS288" s="216"/>
      <c r="DT288" s="216"/>
      <c r="DU288" s="216"/>
      <c r="DV288" s="216"/>
      <c r="DW288" s="216"/>
      <c r="DX288" s="216"/>
      <c r="DY288" s="216"/>
      <c r="DZ288" s="216"/>
      <c r="EA288" s="216"/>
      <c r="EB288" s="216"/>
      <c r="EC288" s="216"/>
      <c r="ED288" s="216"/>
      <c r="EE288" s="216"/>
      <c r="EF288" s="216"/>
      <c r="EG288" s="216"/>
      <c r="EH288" s="216"/>
      <c r="EI288" s="216"/>
      <c r="EJ288" s="216"/>
      <c r="EK288" s="216"/>
      <c r="EL288" s="216"/>
      <c r="EM288" s="216"/>
      <c r="EN288" s="216"/>
      <c r="EO288" s="216"/>
      <c r="EP288" s="216"/>
      <c r="EQ288" s="216"/>
      <c r="ER288" s="216"/>
      <c r="ES288" s="216"/>
      <c r="ET288" s="216"/>
      <c r="EU288" s="216"/>
      <c r="EV288" s="216"/>
      <c r="EW288" s="216"/>
      <c r="EX288" s="216"/>
      <c r="EY288" s="216"/>
      <c r="EZ288" s="216"/>
      <c r="FA288" s="216"/>
      <c r="FB288" s="216"/>
      <c r="FC288" s="216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51"/>
      <c r="FZ288" s="51"/>
      <c r="GA288" s="51"/>
      <c r="GB288" s="51"/>
      <c r="GC288" s="51"/>
      <c r="GD288" s="51"/>
      <c r="GE288" s="51"/>
      <c r="GF288" s="51"/>
      <c r="GG288" s="51"/>
      <c r="GH288" s="51"/>
      <c r="GI288" s="51"/>
      <c r="GJ288" s="51"/>
      <c r="GK288" s="51"/>
      <c r="GL288" s="51"/>
      <c r="GM288" s="51"/>
      <c r="GN288" s="51"/>
      <c r="GO288" s="51"/>
      <c r="GP288" s="51"/>
      <c r="GQ288" s="51"/>
      <c r="GR288" s="51"/>
      <c r="GS288" s="51"/>
      <c r="GT288" s="51"/>
      <c r="GU288" s="51"/>
      <c r="GV288" s="51"/>
      <c r="GW288" s="51"/>
      <c r="GX288" s="51"/>
      <c r="GY288" s="51"/>
      <c r="GZ288" s="51"/>
      <c r="HA288" s="51"/>
      <c r="HB288" s="51"/>
      <c r="HC288" s="51"/>
      <c r="HD288" s="51"/>
      <c r="HE288" s="51"/>
      <c r="HF288" s="51"/>
      <c r="HG288" s="51"/>
      <c r="HH288" s="51"/>
      <c r="HI288" s="51"/>
      <c r="HJ288" s="51"/>
      <c r="HK288" s="51"/>
      <c r="HL288" s="51"/>
      <c r="HM288" s="51"/>
      <c r="HN288" s="51"/>
      <c r="HO288" s="51"/>
      <c r="HP288" s="51"/>
      <c r="HQ288" s="51"/>
      <c r="HR288" s="51"/>
      <c r="HS288" s="51"/>
      <c r="HT288" s="51"/>
      <c r="HU288" s="51"/>
      <c r="HV288" s="51"/>
      <c r="HW288" s="51"/>
      <c r="HX288" s="51"/>
      <c r="HY288" s="51"/>
      <c r="HZ288" s="51"/>
      <c r="IA288" s="51"/>
      <c r="IB288" s="51"/>
      <c r="IC288" s="51"/>
      <c r="ID288" s="51"/>
      <c r="IE288" s="51"/>
      <c r="IF288" s="51"/>
      <c r="IG288" s="51"/>
      <c r="IH288" s="51"/>
      <c r="II288" s="51"/>
      <c r="IJ288" s="51"/>
      <c r="IK288" s="51"/>
      <c r="IL288" s="51"/>
      <c r="IM288" s="51"/>
      <c r="IN288" s="51"/>
      <c r="IO288" s="51"/>
      <c r="IP288" s="51"/>
      <c r="IQ288" s="51"/>
      <c r="IR288" s="51"/>
      <c r="IS288" s="51"/>
      <c r="IT288" s="51"/>
      <c r="IU288" s="51"/>
      <c r="IV288" s="51"/>
      <c r="IW288" s="51"/>
      <c r="IX288" s="51"/>
      <c r="IY288" s="51"/>
      <c r="IZ288" s="51"/>
      <c r="JA288" s="51"/>
      <c r="JB288" s="51"/>
      <c r="JC288" s="51"/>
      <c r="JD288" s="51"/>
      <c r="JE288" s="51"/>
      <c r="JF288" s="51"/>
      <c r="JG288" s="51"/>
      <c r="JH288" s="51"/>
      <c r="JI288" s="51"/>
      <c r="JJ288" s="51"/>
      <c r="JK288" s="51"/>
      <c r="JL288" s="51"/>
      <c r="JM288" s="51"/>
      <c r="JN288" s="51"/>
      <c r="JO288" s="51"/>
      <c r="JP288" s="51"/>
      <c r="JQ288" s="51"/>
      <c r="JR288" s="51"/>
      <c r="JS288" s="51"/>
      <c r="JT288" s="51"/>
      <c r="JU288" s="51"/>
      <c r="JV288" s="51"/>
      <c r="JW288" s="51"/>
      <c r="JX288" s="51"/>
      <c r="JY288" s="51"/>
      <c r="JZ288" s="51"/>
      <c r="KA288" s="51"/>
    </row>
    <row r="289" spans="1:287" x14ac:dyDescent="0.25">
      <c r="A289" s="198"/>
      <c r="B289" s="198"/>
      <c r="C289" s="226"/>
      <c r="D289" s="224" t="str">
        <f>Durasi!B188</f>
        <v>LANTAI 7</v>
      </c>
      <c r="E289" s="229"/>
      <c r="F289" s="230"/>
      <c r="G289" s="235"/>
      <c r="H289" s="234"/>
      <c r="I289" s="231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"/>
      <c r="Y289" s="2"/>
      <c r="Z289" s="2"/>
      <c r="AA289" s="219"/>
      <c r="AB289" s="219"/>
      <c r="AC289" s="219"/>
      <c r="AD289" s="2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19"/>
      <c r="AT289" s="219"/>
      <c r="AU289" s="2"/>
      <c r="AV289" s="2"/>
      <c r="AW289" s="2"/>
      <c r="AX289" s="219"/>
      <c r="AY289" s="219"/>
      <c r="AZ289" s="219"/>
      <c r="BA289" s="7"/>
      <c r="BB289" s="7"/>
      <c r="BC289" s="7"/>
      <c r="BD289" s="7"/>
      <c r="BE289" s="219"/>
      <c r="BF289" s="219"/>
      <c r="BG289" s="284"/>
      <c r="BH289" s="302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  <c r="BS289" s="216"/>
      <c r="BT289" s="216"/>
      <c r="BU289" s="216"/>
      <c r="BV289" s="216"/>
      <c r="BW289" s="216"/>
      <c r="BX289" s="216"/>
      <c r="BY289" s="216"/>
      <c r="BZ289" s="216"/>
      <c r="CA289" s="216"/>
      <c r="CB289" s="216"/>
      <c r="CC289" s="216"/>
      <c r="CD289" s="216"/>
      <c r="CE289" s="216"/>
      <c r="CF289" s="216"/>
      <c r="CG289" s="216"/>
      <c r="CH289" s="216"/>
      <c r="CI289" s="216"/>
      <c r="CJ289" s="216"/>
      <c r="CK289" s="51"/>
      <c r="CL289" s="216"/>
      <c r="CM289" s="216"/>
      <c r="CN289" s="216"/>
      <c r="CO289" s="216"/>
      <c r="CP289" s="216"/>
      <c r="CQ289" s="216"/>
      <c r="CR289" s="216"/>
      <c r="CS289" s="216"/>
      <c r="CT289" s="216"/>
      <c r="CU289" s="216"/>
      <c r="CV289" s="216"/>
      <c r="CW289" s="216"/>
      <c r="CX289" s="216"/>
      <c r="CY289" s="216"/>
      <c r="CZ289" s="216"/>
      <c r="DA289" s="216"/>
      <c r="DB289" s="216"/>
      <c r="DC289" s="216"/>
      <c r="DD289" s="216"/>
      <c r="DE289" s="216"/>
      <c r="DF289" s="216"/>
      <c r="DG289" s="216"/>
      <c r="DH289" s="216"/>
      <c r="DI289" s="216"/>
      <c r="DJ289" s="216"/>
      <c r="DK289" s="216"/>
      <c r="DL289" s="216"/>
      <c r="DM289" s="216"/>
      <c r="DN289" s="216"/>
      <c r="DO289" s="216"/>
      <c r="DP289" s="216"/>
      <c r="DQ289" s="216"/>
      <c r="DR289" s="216"/>
      <c r="DS289" s="216"/>
      <c r="DT289" s="216"/>
      <c r="DU289" s="216"/>
      <c r="DV289" s="216"/>
      <c r="DW289" s="216"/>
      <c r="DX289" s="216"/>
      <c r="DY289" s="216"/>
      <c r="DZ289" s="216"/>
      <c r="EA289" s="216"/>
      <c r="EB289" s="216"/>
      <c r="EC289" s="216"/>
      <c r="ED289" s="216"/>
      <c r="EE289" s="216"/>
      <c r="EF289" s="216"/>
      <c r="EG289" s="216"/>
      <c r="EH289" s="216"/>
      <c r="EI289" s="216"/>
      <c r="EJ289" s="216"/>
      <c r="EK289" s="216"/>
      <c r="EL289" s="216"/>
      <c r="EM289" s="216"/>
      <c r="EN289" s="216"/>
      <c r="EO289" s="216"/>
      <c r="EP289" s="216"/>
      <c r="EQ289" s="216"/>
      <c r="ER289" s="216"/>
      <c r="ES289" s="216"/>
      <c r="ET289" s="216"/>
      <c r="EU289" s="216"/>
      <c r="EV289" s="216"/>
      <c r="EW289" s="216"/>
      <c r="EX289" s="216"/>
      <c r="EY289" s="216"/>
      <c r="EZ289" s="216"/>
      <c r="FA289" s="216"/>
      <c r="FB289" s="216"/>
      <c r="FC289" s="216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51"/>
      <c r="FZ289" s="51"/>
      <c r="GA289" s="51"/>
      <c r="GB289" s="51"/>
      <c r="GC289" s="51"/>
      <c r="GD289" s="51"/>
      <c r="GE289" s="51"/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/>
      <c r="HB289" s="51"/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  <c r="HM289" s="51"/>
      <c r="HN289" s="51"/>
      <c r="HO289" s="51"/>
      <c r="HP289" s="51"/>
      <c r="HQ289" s="51"/>
      <c r="HR289" s="51"/>
      <c r="HS289" s="51"/>
      <c r="HT289" s="51"/>
      <c r="HU289" s="51"/>
      <c r="HV289" s="51"/>
      <c r="HW289" s="51"/>
      <c r="HX289" s="51"/>
      <c r="HY289" s="51"/>
      <c r="HZ289" s="51"/>
      <c r="IA289" s="51"/>
      <c r="IB289" s="51"/>
      <c r="IC289" s="51"/>
      <c r="ID289" s="51"/>
      <c r="IE289" s="51"/>
      <c r="IF289" s="51"/>
      <c r="IG289" s="51"/>
      <c r="IH289" s="51"/>
      <c r="II289" s="51"/>
      <c r="IJ289" s="51"/>
      <c r="IK289" s="51"/>
      <c r="IL289" s="51"/>
      <c r="IM289" s="51"/>
      <c r="IN289" s="51"/>
      <c r="IO289" s="51"/>
      <c r="IP289" s="51"/>
      <c r="IQ289" s="51"/>
      <c r="IR289" s="51"/>
      <c r="IS289" s="51"/>
      <c r="IT289" s="51"/>
      <c r="IU289" s="51"/>
      <c r="IV289" s="51"/>
      <c r="IW289" s="51"/>
      <c r="IX289" s="51"/>
      <c r="IY289" s="51"/>
      <c r="IZ289" s="51"/>
      <c r="JA289" s="51"/>
      <c r="JB289" s="51"/>
      <c r="JC289" s="51"/>
      <c r="JD289" s="51"/>
      <c r="JE289" s="51"/>
      <c r="JF289" s="51"/>
      <c r="JG289" s="51"/>
      <c r="JH289" s="51"/>
      <c r="JI289" s="51"/>
      <c r="JJ289" s="51"/>
      <c r="JK289" s="51"/>
      <c r="JL289" s="51"/>
      <c r="JM289" s="51"/>
      <c r="JN289" s="51"/>
      <c r="JO289" s="51"/>
      <c r="JP289" s="51"/>
      <c r="JQ289" s="51"/>
      <c r="JR289" s="51"/>
      <c r="JS289" s="51"/>
      <c r="JT289" s="51"/>
      <c r="JU289" s="51"/>
      <c r="JV289" s="51"/>
      <c r="JW289" s="51"/>
      <c r="JX289" s="51"/>
      <c r="JY289" s="51"/>
      <c r="JZ289" s="51"/>
      <c r="KA289" s="51"/>
    </row>
    <row r="290" spans="1:287" x14ac:dyDescent="0.25">
      <c r="A290" s="198"/>
      <c r="B290" s="198"/>
      <c r="C290" s="226"/>
      <c r="D290" s="224" t="str">
        <f>Durasi!B189</f>
        <v>1. Pekerjaan pas. Keramik 40x40</v>
      </c>
      <c r="E290" s="229">
        <f>Durasi!P189</f>
        <v>3</v>
      </c>
      <c r="F290" s="230" t="str">
        <f>Durasi!Q189</f>
        <v>hari</v>
      </c>
      <c r="G290" s="235">
        <f>RAB!F210</f>
        <v>98712390.290400013</v>
      </c>
      <c r="H290" s="234">
        <f>G290/$G$400*100</f>
        <v>0.5705373383277359</v>
      </c>
      <c r="I290" s="231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"/>
      <c r="Y290" s="2"/>
      <c r="Z290" s="2"/>
      <c r="AA290" s="219"/>
      <c r="AB290" s="219"/>
      <c r="AC290" s="219"/>
      <c r="AD290" s="2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19"/>
      <c r="AT290" s="219"/>
      <c r="AU290" s="2"/>
      <c r="AV290" s="2"/>
      <c r="AW290" s="219"/>
      <c r="AX290" s="219"/>
      <c r="AY290" s="219"/>
      <c r="AZ290" s="220">
        <f>H290/$E$290*2</f>
        <v>0.38035822555182391</v>
      </c>
      <c r="BA290" s="220">
        <f>H290/$E$290*1</f>
        <v>0.19017911277591196</v>
      </c>
      <c r="BB290" s="7"/>
      <c r="BC290" s="7"/>
      <c r="BD290" s="7"/>
      <c r="BE290" s="7"/>
      <c r="BF290" s="7"/>
      <c r="BG290" s="301"/>
      <c r="BH290" s="303"/>
      <c r="BI290" s="216"/>
      <c r="BJ290" s="1"/>
      <c r="BK290" s="1"/>
      <c r="BL290" s="216"/>
      <c r="BM290" s="216"/>
      <c r="BN290" s="216"/>
      <c r="BO290" s="216"/>
      <c r="BP290" s="216"/>
      <c r="BQ290" s="216"/>
      <c r="BR290" s="216"/>
      <c r="BS290" s="216"/>
      <c r="BT290" s="216"/>
      <c r="BU290" s="216"/>
      <c r="BV290" s="216"/>
      <c r="BW290" s="216"/>
      <c r="BX290" s="216"/>
      <c r="BY290" s="216"/>
      <c r="BZ290" s="216"/>
      <c r="CA290" s="216"/>
      <c r="CB290" s="216"/>
      <c r="CC290" s="216"/>
      <c r="CD290" s="216"/>
      <c r="CE290" s="216"/>
      <c r="CF290" s="216"/>
      <c r="CG290" s="216"/>
      <c r="CH290" s="216"/>
      <c r="CI290" s="216"/>
      <c r="CJ290" s="216"/>
      <c r="CK290" s="51"/>
      <c r="CL290" s="216"/>
      <c r="CM290" s="216"/>
      <c r="CN290" s="216"/>
      <c r="CO290" s="216"/>
      <c r="CP290" s="216"/>
      <c r="CQ290" s="216"/>
      <c r="CR290" s="216"/>
      <c r="CS290" s="216"/>
      <c r="CT290" s="216"/>
      <c r="CU290" s="216"/>
      <c r="CV290" s="216"/>
      <c r="CW290" s="216"/>
      <c r="CX290" s="216"/>
      <c r="CY290" s="216"/>
      <c r="CZ290" s="216"/>
      <c r="DA290" s="216"/>
      <c r="DB290" s="216"/>
      <c r="DC290" s="216"/>
      <c r="DD290" s="216"/>
      <c r="DE290" s="216"/>
      <c r="DF290" s="216"/>
      <c r="DG290" s="216"/>
      <c r="DH290" s="216"/>
      <c r="DI290" s="216"/>
      <c r="DJ290" s="216"/>
      <c r="DK290" s="216"/>
      <c r="DL290" s="216"/>
      <c r="DM290" s="216"/>
      <c r="DN290" s="216"/>
      <c r="DO290" s="216"/>
      <c r="DP290" s="216"/>
      <c r="DQ290" s="216"/>
      <c r="DR290" s="216"/>
      <c r="DS290" s="216"/>
      <c r="DT290" s="216"/>
      <c r="DU290" s="216"/>
      <c r="DV290" s="216"/>
      <c r="DW290" s="216"/>
      <c r="DX290" s="216"/>
      <c r="DY290" s="216"/>
      <c r="DZ290" s="216"/>
      <c r="EA290" s="216"/>
      <c r="EB290" s="216"/>
      <c r="EC290" s="216"/>
      <c r="ED290" s="216"/>
      <c r="EE290" s="216"/>
      <c r="EF290" s="216"/>
      <c r="EG290" s="216"/>
      <c r="EH290" s="216"/>
      <c r="EI290" s="216"/>
      <c r="EJ290" s="216"/>
      <c r="EK290" s="216"/>
      <c r="EL290" s="216"/>
      <c r="EM290" s="216"/>
      <c r="EN290" s="216"/>
      <c r="EO290" s="216"/>
      <c r="EP290" s="216"/>
      <c r="EQ290" s="216"/>
      <c r="ER290" s="216"/>
      <c r="ES290" s="216"/>
      <c r="ET290" s="216"/>
      <c r="EU290" s="216"/>
      <c r="EV290" s="216"/>
      <c r="EW290" s="216"/>
      <c r="EX290" s="216"/>
      <c r="EY290" s="216"/>
      <c r="EZ290" s="216"/>
      <c r="FA290" s="216"/>
      <c r="FB290" s="216"/>
      <c r="FC290" s="216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51"/>
      <c r="FZ290" s="51"/>
      <c r="GA290" s="51"/>
      <c r="GB290" s="51"/>
      <c r="GC290" s="51"/>
      <c r="GD290" s="51"/>
      <c r="GE290" s="51"/>
      <c r="GF290" s="51"/>
      <c r="GG290" s="51"/>
      <c r="GH290" s="51"/>
      <c r="GI290" s="51"/>
      <c r="GJ290" s="51"/>
      <c r="GK290" s="51"/>
      <c r="GL290" s="51"/>
      <c r="GM290" s="51"/>
      <c r="GN290" s="51"/>
      <c r="GO290" s="51"/>
      <c r="GP290" s="51"/>
      <c r="GQ290" s="51"/>
      <c r="GR290" s="51"/>
      <c r="GS290" s="51"/>
      <c r="GT290" s="51"/>
      <c r="GU290" s="51"/>
      <c r="GV290" s="51"/>
      <c r="GW290" s="51"/>
      <c r="GX290" s="51"/>
      <c r="GY290" s="51"/>
      <c r="GZ290" s="51"/>
      <c r="HA290" s="51"/>
      <c r="HB290" s="51"/>
      <c r="HC290" s="51"/>
      <c r="HD290" s="51"/>
      <c r="HE290" s="51"/>
      <c r="HF290" s="51"/>
      <c r="HG290" s="51"/>
      <c r="HH290" s="51"/>
      <c r="HI290" s="51"/>
      <c r="HJ290" s="51"/>
      <c r="HK290" s="51"/>
      <c r="HL290" s="51"/>
      <c r="HM290" s="51"/>
      <c r="HN290" s="51"/>
      <c r="HO290" s="51"/>
      <c r="HP290" s="51"/>
      <c r="HQ290" s="51"/>
      <c r="HR290" s="51"/>
      <c r="HS290" s="51"/>
      <c r="HT290" s="51"/>
      <c r="HU290" s="51"/>
      <c r="HV290" s="51"/>
      <c r="HW290" s="51"/>
      <c r="HX290" s="51"/>
      <c r="HY290" s="51"/>
      <c r="HZ290" s="51"/>
      <c r="IA290" s="51"/>
      <c r="IB290" s="51"/>
      <c r="IC290" s="51"/>
      <c r="ID290" s="51"/>
      <c r="IE290" s="51"/>
      <c r="IF290" s="51"/>
      <c r="IG290" s="51"/>
      <c r="IH290" s="51"/>
      <c r="II290" s="51"/>
      <c r="IJ290" s="51"/>
      <c r="IK290" s="51"/>
      <c r="IL290" s="51"/>
      <c r="IM290" s="51"/>
      <c r="IN290" s="51"/>
      <c r="IO290" s="51"/>
      <c r="IP290" s="51"/>
      <c r="IQ290" s="51"/>
      <c r="IR290" s="51"/>
      <c r="IS290" s="51"/>
      <c r="IT290" s="51"/>
      <c r="IU290" s="51"/>
      <c r="IV290" s="51"/>
      <c r="IW290" s="51"/>
      <c r="IX290" s="51"/>
      <c r="IY290" s="51"/>
      <c r="IZ290" s="51"/>
      <c r="JA290" s="51"/>
      <c r="JB290" s="51"/>
      <c r="JC290" s="51"/>
      <c r="JD290" s="51"/>
      <c r="JE290" s="51"/>
      <c r="JF290" s="51"/>
      <c r="JG290" s="51"/>
      <c r="JH290" s="51"/>
      <c r="JI290" s="51"/>
      <c r="JJ290" s="51"/>
      <c r="JK290" s="51"/>
      <c r="JL290" s="51"/>
      <c r="JM290" s="51"/>
      <c r="JN290" s="51"/>
      <c r="JO290" s="51"/>
      <c r="JP290" s="51"/>
      <c r="JQ290" s="51"/>
      <c r="JR290" s="51"/>
      <c r="JS290" s="51"/>
      <c r="JT290" s="51"/>
      <c r="JU290" s="51"/>
      <c r="JV290" s="51"/>
      <c r="JW290" s="51"/>
      <c r="JX290" s="51"/>
      <c r="JY290" s="51"/>
      <c r="JZ290" s="51"/>
      <c r="KA290" s="51"/>
    </row>
    <row r="291" spans="1:287" x14ac:dyDescent="0.25">
      <c r="A291" s="198"/>
      <c r="B291" s="198"/>
      <c r="C291" s="226"/>
      <c r="D291" s="224" t="str">
        <f>Durasi!B190</f>
        <v>2. Pekerjaan pas. Keramik 30x30</v>
      </c>
      <c r="E291" s="229">
        <f>Durasi!P190</f>
        <v>1</v>
      </c>
      <c r="F291" s="230" t="str">
        <f>Durasi!Q190</f>
        <v>hari</v>
      </c>
      <c r="G291" s="235">
        <f>RAB!F211</f>
        <v>4506122.8260000013</v>
      </c>
      <c r="H291" s="234">
        <f>G291/$G$400*100</f>
        <v>2.6044464284175305E-2</v>
      </c>
      <c r="I291" s="231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"/>
      <c r="Y291" s="2"/>
      <c r="Z291" s="2"/>
      <c r="AA291" s="219"/>
      <c r="AB291" s="219"/>
      <c r="AC291" s="219"/>
      <c r="AD291" s="2"/>
      <c r="AE291" s="219"/>
      <c r="AF291" s="219"/>
      <c r="AG291" s="219"/>
      <c r="AH291" s="219"/>
      <c r="AI291" s="219"/>
      <c r="AJ291" s="219"/>
      <c r="AK291" s="219"/>
      <c r="AL291" s="219"/>
      <c r="AM291" s="219"/>
      <c r="AN291" s="219"/>
      <c r="AO291" s="219"/>
      <c r="AP291" s="219"/>
      <c r="AQ291" s="219"/>
      <c r="AR291" s="219"/>
      <c r="AS291" s="219"/>
      <c r="AT291" s="219"/>
      <c r="AU291" s="2"/>
      <c r="AV291" s="2"/>
      <c r="AW291" s="219"/>
      <c r="AX291" s="219"/>
      <c r="AY291" s="219"/>
      <c r="AZ291" s="220">
        <f>H291/$E$291*1</f>
        <v>2.6044464284175305E-2</v>
      </c>
      <c r="BA291" s="219"/>
      <c r="BB291" s="219"/>
      <c r="BC291" s="219"/>
      <c r="BD291" s="7"/>
      <c r="BE291" s="7"/>
      <c r="BF291" s="7"/>
      <c r="BG291" s="301"/>
      <c r="BH291" s="303"/>
      <c r="BI291" s="216"/>
      <c r="BJ291" s="1"/>
      <c r="BK291" s="1"/>
      <c r="BL291" s="216"/>
      <c r="BM291" s="216"/>
      <c r="BN291" s="216"/>
      <c r="BO291" s="216"/>
      <c r="BP291" s="216"/>
      <c r="BQ291" s="216"/>
      <c r="BR291" s="216"/>
      <c r="BS291" s="216"/>
      <c r="BT291" s="216"/>
      <c r="BU291" s="216"/>
      <c r="BV291" s="216"/>
      <c r="BW291" s="216"/>
      <c r="BX291" s="216"/>
      <c r="BY291" s="216"/>
      <c r="BZ291" s="216"/>
      <c r="CA291" s="216"/>
      <c r="CB291" s="216"/>
      <c r="CC291" s="216"/>
      <c r="CD291" s="216"/>
      <c r="CE291" s="216"/>
      <c r="CF291" s="216"/>
      <c r="CG291" s="216"/>
      <c r="CH291" s="216"/>
      <c r="CI291" s="216"/>
      <c r="CJ291" s="216"/>
      <c r="CK291" s="51"/>
      <c r="CL291" s="216"/>
      <c r="CM291" s="216"/>
      <c r="CN291" s="216"/>
      <c r="CO291" s="216"/>
      <c r="CP291" s="216"/>
      <c r="CQ291" s="216"/>
      <c r="CR291" s="216"/>
      <c r="CS291" s="216"/>
      <c r="CT291" s="216"/>
      <c r="CU291" s="216"/>
      <c r="CV291" s="216"/>
      <c r="CW291" s="216"/>
      <c r="CX291" s="216"/>
      <c r="CY291" s="216"/>
      <c r="CZ291" s="216"/>
      <c r="DA291" s="216"/>
      <c r="DB291" s="216"/>
      <c r="DC291" s="216"/>
      <c r="DD291" s="216"/>
      <c r="DE291" s="216"/>
      <c r="DF291" s="216"/>
      <c r="DG291" s="216"/>
      <c r="DH291" s="216"/>
      <c r="DI291" s="216"/>
      <c r="DJ291" s="216"/>
      <c r="DK291" s="216"/>
      <c r="DL291" s="216"/>
      <c r="DM291" s="216"/>
      <c r="DN291" s="216"/>
      <c r="DO291" s="216"/>
      <c r="DP291" s="216"/>
      <c r="DQ291" s="216"/>
      <c r="DR291" s="216"/>
      <c r="DS291" s="216"/>
      <c r="DT291" s="216"/>
      <c r="DU291" s="216"/>
      <c r="DV291" s="216"/>
      <c r="DW291" s="216"/>
      <c r="DX291" s="216"/>
      <c r="DY291" s="216"/>
      <c r="DZ291" s="216"/>
      <c r="EA291" s="216"/>
      <c r="EB291" s="216"/>
      <c r="EC291" s="216"/>
      <c r="ED291" s="216"/>
      <c r="EE291" s="216"/>
      <c r="EF291" s="216"/>
      <c r="EG291" s="216"/>
      <c r="EH291" s="216"/>
      <c r="EI291" s="216"/>
      <c r="EJ291" s="216"/>
      <c r="EK291" s="216"/>
      <c r="EL291" s="216"/>
      <c r="EM291" s="216"/>
      <c r="EN291" s="216"/>
      <c r="EO291" s="216"/>
      <c r="EP291" s="216"/>
      <c r="EQ291" s="216"/>
      <c r="ER291" s="216"/>
      <c r="ES291" s="216"/>
      <c r="ET291" s="216"/>
      <c r="EU291" s="216"/>
      <c r="EV291" s="216"/>
      <c r="EW291" s="216"/>
      <c r="EX291" s="216"/>
      <c r="EY291" s="216"/>
      <c r="EZ291" s="216"/>
      <c r="FA291" s="216"/>
      <c r="FB291" s="216"/>
      <c r="FC291" s="216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51"/>
      <c r="FZ291" s="51"/>
      <c r="GA291" s="51"/>
      <c r="GB291" s="51"/>
      <c r="GC291" s="51"/>
      <c r="GD291" s="51"/>
      <c r="GE291" s="51"/>
      <c r="GF291" s="51"/>
      <c r="GG291" s="51"/>
      <c r="GH291" s="51"/>
      <c r="GI291" s="51"/>
      <c r="GJ291" s="51"/>
      <c r="GK291" s="51"/>
      <c r="GL291" s="51"/>
      <c r="GM291" s="51"/>
      <c r="GN291" s="51"/>
      <c r="GO291" s="51"/>
      <c r="GP291" s="51"/>
      <c r="GQ291" s="51"/>
      <c r="GR291" s="51"/>
      <c r="GS291" s="51"/>
      <c r="GT291" s="51"/>
      <c r="GU291" s="51"/>
      <c r="GV291" s="51"/>
      <c r="GW291" s="51"/>
      <c r="GX291" s="51"/>
      <c r="GY291" s="51"/>
      <c r="GZ291" s="51"/>
      <c r="HA291" s="51"/>
      <c r="HB291" s="51"/>
      <c r="HC291" s="51"/>
      <c r="HD291" s="51"/>
      <c r="HE291" s="51"/>
      <c r="HF291" s="51"/>
      <c r="HG291" s="51"/>
      <c r="HH291" s="51"/>
      <c r="HI291" s="51"/>
      <c r="HJ291" s="51"/>
      <c r="HK291" s="51"/>
      <c r="HL291" s="51"/>
      <c r="HM291" s="51"/>
      <c r="HN291" s="51"/>
      <c r="HO291" s="51"/>
      <c r="HP291" s="51"/>
      <c r="HQ291" s="51"/>
      <c r="HR291" s="51"/>
      <c r="HS291" s="51"/>
      <c r="HT291" s="51"/>
      <c r="HU291" s="51"/>
      <c r="HV291" s="51"/>
      <c r="HW291" s="51"/>
      <c r="HX291" s="51"/>
      <c r="HY291" s="51"/>
      <c r="HZ291" s="51"/>
      <c r="IA291" s="51"/>
      <c r="IB291" s="51"/>
      <c r="IC291" s="51"/>
      <c r="ID291" s="51"/>
      <c r="IE291" s="51"/>
      <c r="IF291" s="51"/>
      <c r="IG291" s="51"/>
      <c r="IH291" s="51"/>
      <c r="II291" s="51"/>
      <c r="IJ291" s="51"/>
      <c r="IK291" s="51"/>
      <c r="IL291" s="51"/>
      <c r="IM291" s="51"/>
      <c r="IN291" s="51"/>
      <c r="IO291" s="51"/>
      <c r="IP291" s="51"/>
      <c r="IQ291" s="51"/>
      <c r="IR291" s="51"/>
      <c r="IS291" s="51"/>
      <c r="IT291" s="51"/>
      <c r="IU291" s="51"/>
      <c r="IV291" s="51"/>
      <c r="IW291" s="51"/>
      <c r="IX291" s="51"/>
      <c r="IY291" s="51"/>
      <c r="IZ291" s="51"/>
      <c r="JA291" s="51"/>
      <c r="JB291" s="51"/>
      <c r="JC291" s="51"/>
      <c r="JD291" s="51"/>
      <c r="JE291" s="51"/>
      <c r="JF291" s="51"/>
      <c r="JG291" s="51"/>
      <c r="JH291" s="51"/>
      <c r="JI291" s="51"/>
      <c r="JJ291" s="51"/>
      <c r="JK291" s="51"/>
      <c r="JL291" s="51"/>
      <c r="JM291" s="51"/>
      <c r="JN291" s="51"/>
      <c r="JO291" s="51"/>
      <c r="JP291" s="51"/>
      <c r="JQ291" s="51"/>
      <c r="JR291" s="51"/>
      <c r="JS291" s="51"/>
      <c r="JT291" s="51"/>
      <c r="JU291" s="51"/>
      <c r="JV291" s="51"/>
      <c r="JW291" s="51"/>
      <c r="JX291" s="51"/>
      <c r="JY291" s="51"/>
      <c r="JZ291" s="51"/>
      <c r="KA291" s="51"/>
    </row>
    <row r="292" spans="1:287" x14ac:dyDescent="0.25">
      <c r="A292" s="198"/>
      <c r="B292" s="198"/>
      <c r="C292" s="226"/>
      <c r="D292" s="224" t="s">
        <v>411</v>
      </c>
      <c r="E292" s="229"/>
      <c r="F292" s="230"/>
      <c r="G292" s="235"/>
      <c r="H292" s="234"/>
      <c r="I292" s="231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"/>
      <c r="Y292" s="2"/>
      <c r="Z292" s="2"/>
      <c r="AA292" s="219"/>
      <c r="AB292" s="219"/>
      <c r="AC292" s="219"/>
      <c r="AD292" s="2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19"/>
      <c r="AT292" s="219"/>
      <c r="AU292" s="2"/>
      <c r="AV292" s="2"/>
      <c r="AW292" s="219"/>
      <c r="AX292" s="219"/>
      <c r="AY292" s="219"/>
      <c r="AZ292" s="7"/>
      <c r="BA292" s="7"/>
      <c r="BB292" s="219"/>
      <c r="BC292" s="219"/>
      <c r="BD292" s="7"/>
      <c r="BE292" s="7"/>
      <c r="BF292" s="7"/>
      <c r="BG292" s="301"/>
      <c r="BH292" s="303"/>
      <c r="BI292" s="216"/>
      <c r="BJ292" s="1"/>
      <c r="BK292" s="1"/>
      <c r="BL292" s="216"/>
      <c r="BM292" s="216"/>
      <c r="BN292" s="216"/>
      <c r="BO292" s="216"/>
      <c r="BP292" s="216"/>
      <c r="BQ292" s="216"/>
      <c r="BR292" s="216"/>
      <c r="BS292" s="216"/>
      <c r="BT292" s="216"/>
      <c r="BU292" s="216"/>
      <c r="BV292" s="216"/>
      <c r="BW292" s="216"/>
      <c r="BX292" s="216"/>
      <c r="BY292" s="216"/>
      <c r="BZ292" s="216"/>
      <c r="CA292" s="216"/>
      <c r="CB292" s="216"/>
      <c r="CC292" s="216"/>
      <c r="CD292" s="216"/>
      <c r="CE292" s="216"/>
      <c r="CF292" s="216"/>
      <c r="CG292" s="216"/>
      <c r="CH292" s="216"/>
      <c r="CI292" s="216"/>
      <c r="CJ292" s="216"/>
      <c r="CK292" s="51"/>
      <c r="CL292" s="216"/>
      <c r="CM292" s="216"/>
      <c r="CN292" s="216"/>
      <c r="CO292" s="216"/>
      <c r="CP292" s="216"/>
      <c r="CQ292" s="216"/>
      <c r="CR292" s="216"/>
      <c r="CS292" s="216"/>
      <c r="CT292" s="216"/>
      <c r="CU292" s="216"/>
      <c r="CV292" s="216"/>
      <c r="CW292" s="216"/>
      <c r="CX292" s="216"/>
      <c r="CY292" s="216"/>
      <c r="CZ292" s="216"/>
      <c r="DA292" s="216"/>
      <c r="DB292" s="216"/>
      <c r="DC292" s="216"/>
      <c r="DD292" s="216"/>
      <c r="DE292" s="216"/>
      <c r="DF292" s="216"/>
      <c r="DG292" s="216"/>
      <c r="DH292" s="216"/>
      <c r="DI292" s="216"/>
      <c r="DJ292" s="216"/>
      <c r="DK292" s="216"/>
      <c r="DL292" s="216"/>
      <c r="DM292" s="216"/>
      <c r="DN292" s="216"/>
      <c r="DO292" s="216"/>
      <c r="DP292" s="216"/>
      <c r="DQ292" s="216"/>
      <c r="DR292" s="216"/>
      <c r="DS292" s="216"/>
      <c r="DT292" s="216"/>
      <c r="DU292" s="216"/>
      <c r="DV292" s="216"/>
      <c r="DW292" s="216"/>
      <c r="DX292" s="216"/>
      <c r="DY292" s="216"/>
      <c r="DZ292" s="216"/>
      <c r="EA292" s="216"/>
      <c r="EB292" s="216"/>
      <c r="EC292" s="216"/>
      <c r="ED292" s="216"/>
      <c r="EE292" s="216"/>
      <c r="EF292" s="216"/>
      <c r="EG292" s="216"/>
      <c r="EH292" s="216"/>
      <c r="EI292" s="216"/>
      <c r="EJ292" s="216"/>
      <c r="EK292" s="216"/>
      <c r="EL292" s="216"/>
      <c r="EM292" s="216"/>
      <c r="EN292" s="216"/>
      <c r="EO292" s="216"/>
      <c r="EP292" s="216"/>
      <c r="EQ292" s="216"/>
      <c r="ER292" s="216"/>
      <c r="ES292" s="216"/>
      <c r="ET292" s="216"/>
      <c r="EU292" s="216"/>
      <c r="EV292" s="216"/>
      <c r="EW292" s="216"/>
      <c r="EX292" s="216"/>
      <c r="EY292" s="216"/>
      <c r="EZ292" s="216"/>
      <c r="FA292" s="216"/>
      <c r="FB292" s="216"/>
      <c r="FC292" s="216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51"/>
      <c r="FZ292" s="51"/>
      <c r="GA292" s="51"/>
      <c r="GB292" s="51"/>
      <c r="GC292" s="51"/>
      <c r="GD292" s="51"/>
      <c r="GE292" s="51"/>
      <c r="GF292" s="51"/>
      <c r="GG292" s="51"/>
      <c r="GH292" s="51"/>
      <c r="GI292" s="51"/>
      <c r="GJ292" s="51"/>
      <c r="GK292" s="51"/>
      <c r="GL292" s="51"/>
      <c r="GM292" s="51"/>
      <c r="GN292" s="51"/>
      <c r="GO292" s="51"/>
      <c r="GP292" s="51"/>
      <c r="GQ292" s="51"/>
      <c r="GR292" s="51"/>
      <c r="GS292" s="51"/>
      <c r="GT292" s="51"/>
      <c r="GU292" s="51"/>
      <c r="GV292" s="51"/>
      <c r="GW292" s="51"/>
      <c r="GX292" s="51"/>
      <c r="GY292" s="51"/>
      <c r="GZ292" s="51"/>
      <c r="HA292" s="51"/>
      <c r="HB292" s="51"/>
      <c r="HC292" s="51"/>
      <c r="HD292" s="51"/>
      <c r="HE292" s="51"/>
      <c r="HF292" s="51"/>
      <c r="HG292" s="51"/>
      <c r="HH292" s="51"/>
      <c r="HI292" s="51"/>
      <c r="HJ292" s="51"/>
      <c r="HK292" s="51"/>
      <c r="HL292" s="51"/>
      <c r="HM292" s="51"/>
      <c r="HN292" s="51"/>
      <c r="HO292" s="51"/>
      <c r="HP292" s="51"/>
      <c r="HQ292" s="51"/>
      <c r="HR292" s="51"/>
      <c r="HS292" s="51"/>
      <c r="HT292" s="51"/>
      <c r="HU292" s="51"/>
      <c r="HV292" s="51"/>
      <c r="HW292" s="51"/>
      <c r="HX292" s="51"/>
      <c r="HY292" s="51"/>
      <c r="HZ292" s="51"/>
      <c r="IA292" s="51"/>
      <c r="IB292" s="51"/>
      <c r="IC292" s="51"/>
      <c r="ID292" s="51"/>
      <c r="IE292" s="51"/>
      <c r="IF292" s="51"/>
      <c r="IG292" s="51"/>
      <c r="IH292" s="51"/>
      <c r="II292" s="51"/>
      <c r="IJ292" s="51"/>
      <c r="IK292" s="51"/>
      <c r="IL292" s="51"/>
      <c r="IM292" s="51"/>
      <c r="IN292" s="51"/>
      <c r="IO292" s="51"/>
      <c r="IP292" s="51"/>
      <c r="IQ292" s="51"/>
      <c r="IR292" s="51"/>
      <c r="IS292" s="51"/>
      <c r="IT292" s="51"/>
      <c r="IU292" s="51"/>
      <c r="IV292" s="51"/>
      <c r="IW292" s="51"/>
      <c r="IX292" s="51"/>
      <c r="IY292" s="51"/>
      <c r="IZ292" s="51"/>
      <c r="JA292" s="51"/>
      <c r="JB292" s="51"/>
      <c r="JC292" s="51"/>
      <c r="JD292" s="51"/>
      <c r="JE292" s="51"/>
      <c r="JF292" s="51"/>
      <c r="JG292" s="51"/>
      <c r="JH292" s="51"/>
      <c r="JI292" s="51"/>
      <c r="JJ292" s="51"/>
      <c r="JK292" s="51"/>
      <c r="JL292" s="51"/>
      <c r="JM292" s="51"/>
      <c r="JN292" s="51"/>
      <c r="JO292" s="51"/>
      <c r="JP292" s="51"/>
      <c r="JQ292" s="51"/>
      <c r="JR292" s="51"/>
      <c r="JS292" s="51"/>
      <c r="JT292" s="51"/>
      <c r="JU292" s="51"/>
      <c r="JV292" s="51"/>
      <c r="JW292" s="51"/>
      <c r="JX292" s="51"/>
      <c r="JY292" s="51"/>
      <c r="JZ292" s="51"/>
      <c r="KA292" s="51"/>
    </row>
    <row r="293" spans="1:287" s="19" customFormat="1" x14ac:dyDescent="0.25">
      <c r="A293" s="198"/>
      <c r="B293" s="198"/>
      <c r="C293" s="226"/>
      <c r="D293" s="224" t="str">
        <f>D290</f>
        <v>1. Pekerjaan pas. Keramik 40x40</v>
      </c>
      <c r="E293" s="229">
        <f t="shared" ref="E293:G293" si="6">E290</f>
        <v>3</v>
      </c>
      <c r="F293" s="241" t="str">
        <f t="shared" si="6"/>
        <v>hari</v>
      </c>
      <c r="G293" s="235">
        <f t="shared" si="6"/>
        <v>98712390.290400013</v>
      </c>
      <c r="H293" s="234">
        <f>G293/$G$400*100</f>
        <v>0.5705373383277359</v>
      </c>
      <c r="I293" s="231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"/>
      <c r="Y293" s="2"/>
      <c r="Z293" s="2"/>
      <c r="AA293" s="219"/>
      <c r="AB293" s="219"/>
      <c r="AC293" s="219"/>
      <c r="AD293" s="2"/>
      <c r="AE293" s="219"/>
      <c r="AF293" s="219"/>
      <c r="AG293" s="219"/>
      <c r="AH293" s="219"/>
      <c r="AI293" s="219"/>
      <c r="AJ293" s="219"/>
      <c r="AK293" s="219"/>
      <c r="AL293" s="219"/>
      <c r="AM293" s="219"/>
      <c r="AN293" s="219"/>
      <c r="AO293" s="219"/>
      <c r="AP293" s="219"/>
      <c r="AQ293" s="219"/>
      <c r="AR293" s="219"/>
      <c r="AS293" s="219"/>
      <c r="AT293" s="219"/>
      <c r="AU293" s="2"/>
      <c r="AV293" s="2"/>
      <c r="AW293" s="219"/>
      <c r="AX293" s="219"/>
      <c r="AY293" s="219"/>
      <c r="AZ293" s="219"/>
      <c r="BA293" s="219"/>
      <c r="BB293" s="219"/>
      <c r="BC293" s="219"/>
      <c r="BD293" s="220">
        <f>H293/$E$293*2</f>
        <v>0.38035822555182391</v>
      </c>
      <c r="BE293" s="5">
        <f>H293/$E$293*1</f>
        <v>0.19017911277591196</v>
      </c>
      <c r="BF293" s="7"/>
      <c r="BG293" s="301"/>
      <c r="BH293" s="303"/>
      <c r="BI293" s="216"/>
      <c r="BJ293" s="1"/>
      <c r="BK293" s="1"/>
      <c r="BL293" s="216"/>
      <c r="BM293" s="216"/>
      <c r="BN293" s="216"/>
      <c r="BO293" s="216"/>
      <c r="BP293" s="216"/>
      <c r="BQ293" s="216"/>
      <c r="BR293" s="216"/>
      <c r="BS293" s="216"/>
      <c r="BT293" s="216"/>
      <c r="BU293" s="216"/>
      <c r="BV293" s="216"/>
      <c r="BW293" s="216"/>
      <c r="BX293" s="216"/>
      <c r="BY293" s="216"/>
      <c r="BZ293" s="216"/>
      <c r="CA293" s="216"/>
      <c r="CB293" s="216"/>
      <c r="CC293" s="216"/>
      <c r="CD293" s="216"/>
      <c r="CE293" s="216"/>
      <c r="CF293" s="216"/>
      <c r="CG293" s="216"/>
      <c r="CH293" s="216"/>
      <c r="CI293" s="216"/>
      <c r="CJ293" s="216"/>
      <c r="CK293" s="51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  <c r="DP293" s="216"/>
      <c r="DQ293" s="216"/>
      <c r="DR293" s="216"/>
      <c r="DS293" s="216"/>
      <c r="DT293" s="216"/>
      <c r="DU293" s="216"/>
      <c r="DV293" s="216"/>
      <c r="DW293" s="216"/>
      <c r="DX293" s="216"/>
      <c r="DY293" s="216"/>
      <c r="DZ293" s="216"/>
      <c r="EA293" s="216"/>
      <c r="EB293" s="216"/>
      <c r="EC293" s="216"/>
      <c r="ED293" s="216"/>
      <c r="EE293" s="216"/>
      <c r="EF293" s="216"/>
      <c r="EG293" s="216"/>
      <c r="EH293" s="216"/>
      <c r="EI293" s="216"/>
      <c r="EJ293" s="216"/>
      <c r="EK293" s="216"/>
      <c r="EL293" s="216"/>
      <c r="EM293" s="216"/>
      <c r="EN293" s="216"/>
      <c r="EO293" s="216"/>
      <c r="EP293" s="216"/>
      <c r="EQ293" s="216"/>
      <c r="ER293" s="216"/>
      <c r="ES293" s="216"/>
      <c r="ET293" s="216"/>
      <c r="EU293" s="216"/>
      <c r="EV293" s="216"/>
      <c r="EW293" s="216"/>
      <c r="EX293" s="216"/>
      <c r="EY293" s="216"/>
      <c r="EZ293" s="216"/>
      <c r="FA293" s="216"/>
      <c r="FB293" s="216"/>
      <c r="FC293" s="216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51"/>
      <c r="FZ293" s="51"/>
      <c r="GA293" s="51"/>
      <c r="GB293" s="51"/>
      <c r="GC293" s="51"/>
      <c r="GD293" s="51"/>
      <c r="GE293" s="51"/>
      <c r="GF293" s="51"/>
      <c r="GG293" s="51"/>
      <c r="GH293" s="51"/>
      <c r="GI293" s="51"/>
      <c r="GJ293" s="51"/>
      <c r="GK293" s="51"/>
      <c r="GL293" s="51"/>
      <c r="GM293" s="51"/>
      <c r="GN293" s="51"/>
      <c r="GO293" s="51"/>
      <c r="GP293" s="51"/>
      <c r="GQ293" s="51"/>
      <c r="GR293" s="51"/>
      <c r="GS293" s="51"/>
      <c r="GT293" s="51"/>
      <c r="GU293" s="51"/>
      <c r="GV293" s="51"/>
      <c r="GW293" s="51"/>
      <c r="GX293" s="51"/>
      <c r="GY293" s="51"/>
      <c r="GZ293" s="51"/>
      <c r="HA293" s="51"/>
      <c r="HB293" s="51"/>
      <c r="HC293" s="51"/>
      <c r="HD293" s="51"/>
      <c r="HE293" s="51"/>
      <c r="HF293" s="51"/>
      <c r="HG293" s="51"/>
      <c r="HH293" s="51"/>
      <c r="HI293" s="51"/>
      <c r="HJ293" s="51"/>
      <c r="HK293" s="51"/>
      <c r="HL293" s="51"/>
      <c r="HM293" s="51"/>
      <c r="HN293" s="51"/>
      <c r="HO293" s="51"/>
      <c r="HP293" s="51"/>
      <c r="HQ293" s="51"/>
      <c r="HR293" s="51"/>
      <c r="HS293" s="51"/>
      <c r="HT293" s="51"/>
      <c r="HU293" s="51"/>
      <c r="HV293" s="51"/>
      <c r="HW293" s="51"/>
      <c r="HX293" s="51"/>
      <c r="HY293" s="51"/>
      <c r="HZ293" s="51"/>
      <c r="IA293" s="51"/>
      <c r="IB293" s="51"/>
      <c r="IC293" s="51"/>
      <c r="ID293" s="51"/>
      <c r="IE293" s="51"/>
      <c r="IF293" s="51"/>
      <c r="IG293" s="51"/>
      <c r="IH293" s="51"/>
      <c r="II293" s="51"/>
      <c r="IJ293" s="51"/>
      <c r="IK293" s="51"/>
      <c r="IL293" s="51"/>
      <c r="IM293" s="51"/>
      <c r="IN293" s="51"/>
      <c r="IO293" s="51"/>
      <c r="IP293" s="51"/>
      <c r="IQ293" s="51"/>
      <c r="IR293" s="51"/>
      <c r="IS293" s="51"/>
      <c r="IT293" s="51"/>
      <c r="IU293" s="51"/>
      <c r="IV293" s="51"/>
      <c r="IW293" s="51"/>
      <c r="IX293" s="51"/>
      <c r="IY293" s="51"/>
      <c r="IZ293" s="51"/>
      <c r="JA293" s="51"/>
      <c r="JB293" s="51"/>
      <c r="JC293" s="51"/>
      <c r="JD293" s="51"/>
      <c r="JE293" s="51"/>
      <c r="JF293" s="51"/>
      <c r="JG293" s="51"/>
      <c r="JH293" s="51"/>
      <c r="JI293" s="51"/>
      <c r="JJ293" s="51"/>
      <c r="JK293" s="51"/>
      <c r="JL293" s="51"/>
      <c r="JM293" s="51"/>
      <c r="JN293" s="51"/>
      <c r="JO293" s="51"/>
      <c r="JP293" s="51"/>
      <c r="JQ293" s="51"/>
      <c r="JR293" s="51"/>
      <c r="JS293" s="51"/>
      <c r="JT293" s="51"/>
      <c r="JU293" s="51"/>
      <c r="JV293" s="51"/>
      <c r="JW293" s="51"/>
      <c r="JX293" s="51"/>
      <c r="JY293" s="51"/>
      <c r="JZ293" s="51"/>
      <c r="KA293" s="51"/>
    </row>
    <row r="294" spans="1:287" s="245" customFormat="1" x14ac:dyDescent="0.25">
      <c r="A294" s="198"/>
      <c r="B294" s="198"/>
      <c r="C294" s="226"/>
      <c r="D294" s="224" t="str">
        <f>D291</f>
        <v>2. Pekerjaan pas. Keramik 30x30</v>
      </c>
      <c r="E294" s="229">
        <f t="shared" ref="E294:G294" si="7">E291</f>
        <v>1</v>
      </c>
      <c r="F294" s="241" t="str">
        <f t="shared" si="7"/>
        <v>hari</v>
      </c>
      <c r="G294" s="235">
        <f t="shared" si="7"/>
        <v>4506122.8260000013</v>
      </c>
      <c r="H294" s="234">
        <f>G294/$G$400*100</f>
        <v>2.6044464284175305E-2</v>
      </c>
      <c r="I294" s="231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"/>
      <c r="Y294" s="2"/>
      <c r="Z294" s="2"/>
      <c r="AA294" s="219"/>
      <c r="AB294" s="219"/>
      <c r="AC294" s="219"/>
      <c r="AD294" s="2"/>
      <c r="AE294" s="219"/>
      <c r="AF294" s="219"/>
      <c r="AG294" s="219"/>
      <c r="AH294" s="219"/>
      <c r="AI294" s="219"/>
      <c r="AJ294" s="219"/>
      <c r="AK294" s="219"/>
      <c r="AL294" s="219"/>
      <c r="AM294" s="219"/>
      <c r="AN294" s="219"/>
      <c r="AO294" s="219"/>
      <c r="AP294" s="219"/>
      <c r="AQ294" s="219"/>
      <c r="AR294" s="219"/>
      <c r="AS294" s="219"/>
      <c r="AT294" s="219"/>
      <c r="AU294" s="2"/>
      <c r="AV294" s="2"/>
      <c r="AW294" s="219"/>
      <c r="AX294" s="219"/>
      <c r="AY294" s="219"/>
      <c r="AZ294" s="219"/>
      <c r="BA294" s="219"/>
      <c r="BB294" s="219"/>
      <c r="BC294" s="7"/>
      <c r="BD294" s="220">
        <f>H294/$E$294*1</f>
        <v>2.6044464284175305E-2</v>
      </c>
      <c r="BE294" s="7"/>
      <c r="BF294" s="7"/>
      <c r="BG294" s="301"/>
      <c r="BH294" s="303"/>
      <c r="BI294" s="216"/>
      <c r="BJ294" s="1"/>
      <c r="BK294" s="1"/>
      <c r="BL294" s="216"/>
      <c r="BM294" s="216"/>
      <c r="BN294" s="216"/>
      <c r="BO294" s="216"/>
      <c r="BP294" s="216"/>
      <c r="BQ294" s="216"/>
      <c r="BR294" s="216"/>
      <c r="BS294" s="216"/>
      <c r="BT294" s="216"/>
      <c r="BU294" s="216"/>
      <c r="BV294" s="216"/>
      <c r="BW294" s="216"/>
      <c r="BX294" s="216"/>
      <c r="BY294" s="216"/>
      <c r="BZ294" s="216"/>
      <c r="CA294" s="216"/>
      <c r="CB294" s="216"/>
      <c r="CC294" s="216"/>
      <c r="CD294" s="216"/>
      <c r="CE294" s="216"/>
      <c r="CF294" s="216"/>
      <c r="CG294" s="216"/>
      <c r="CH294" s="216"/>
      <c r="CI294" s="216"/>
      <c r="CJ294" s="216"/>
      <c r="CK294" s="51"/>
      <c r="CL294" s="216"/>
      <c r="CM294" s="216"/>
      <c r="CN294" s="216"/>
      <c r="CO294" s="216"/>
      <c r="CP294" s="216"/>
      <c r="CQ294" s="216"/>
      <c r="CR294" s="216"/>
      <c r="CS294" s="216"/>
      <c r="CT294" s="216"/>
      <c r="CU294" s="216"/>
      <c r="CV294" s="216"/>
      <c r="CW294" s="216"/>
      <c r="CX294" s="216"/>
      <c r="CY294" s="216"/>
      <c r="CZ294" s="216"/>
      <c r="DA294" s="216"/>
      <c r="DB294" s="216"/>
      <c r="DC294" s="216"/>
      <c r="DD294" s="216"/>
      <c r="DE294" s="216"/>
      <c r="DF294" s="216"/>
      <c r="DG294" s="216"/>
      <c r="DH294" s="216"/>
      <c r="DI294" s="216"/>
      <c r="DJ294" s="216"/>
      <c r="DK294" s="216"/>
      <c r="DL294" s="216"/>
      <c r="DM294" s="216"/>
      <c r="DN294" s="216"/>
      <c r="DO294" s="216"/>
      <c r="DP294" s="216"/>
      <c r="DQ294" s="216"/>
      <c r="DR294" s="216"/>
      <c r="DS294" s="216"/>
      <c r="DT294" s="216"/>
      <c r="DU294" s="216"/>
      <c r="DV294" s="216"/>
      <c r="DW294" s="216"/>
      <c r="DX294" s="216"/>
      <c r="DY294" s="216"/>
      <c r="DZ294" s="216"/>
      <c r="EA294" s="216"/>
      <c r="EB294" s="216"/>
      <c r="EC294" s="216"/>
      <c r="ED294" s="216"/>
      <c r="EE294" s="216"/>
      <c r="EF294" s="216"/>
      <c r="EG294" s="216"/>
      <c r="EH294" s="216"/>
      <c r="EI294" s="216"/>
      <c r="EJ294" s="216"/>
      <c r="EK294" s="216"/>
      <c r="EL294" s="216"/>
      <c r="EM294" s="216"/>
      <c r="EN294" s="216"/>
      <c r="EO294" s="216"/>
      <c r="EP294" s="216"/>
      <c r="EQ294" s="216"/>
      <c r="ER294" s="216"/>
      <c r="ES294" s="216"/>
      <c r="ET294" s="216"/>
      <c r="EU294" s="216"/>
      <c r="EV294" s="216"/>
      <c r="EW294" s="216"/>
      <c r="EX294" s="216"/>
      <c r="EY294" s="216"/>
      <c r="EZ294" s="216"/>
      <c r="FA294" s="216"/>
      <c r="FB294" s="216"/>
      <c r="FC294" s="216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51"/>
      <c r="FZ294" s="51"/>
      <c r="GA294" s="51"/>
      <c r="GB294" s="51"/>
      <c r="GC294" s="51"/>
      <c r="GD294" s="51"/>
      <c r="GE294" s="51"/>
      <c r="GF294" s="51"/>
      <c r="GG294" s="51"/>
      <c r="GH294" s="51"/>
      <c r="GI294" s="51"/>
      <c r="GJ294" s="51"/>
      <c r="GK294" s="51"/>
      <c r="GL294" s="51"/>
      <c r="GM294" s="51"/>
      <c r="GN294" s="51"/>
      <c r="GO294" s="51"/>
      <c r="GP294" s="51"/>
      <c r="GQ294" s="51"/>
      <c r="GR294" s="51"/>
      <c r="GS294" s="51"/>
      <c r="GT294" s="51"/>
      <c r="GU294" s="51"/>
      <c r="GV294" s="51"/>
      <c r="GW294" s="51"/>
      <c r="GX294" s="51"/>
      <c r="GY294" s="51"/>
      <c r="GZ294" s="51"/>
      <c r="HA294" s="51"/>
      <c r="HB294" s="51"/>
      <c r="HC294" s="51"/>
      <c r="HD294" s="51"/>
      <c r="HE294" s="51"/>
      <c r="HF294" s="51"/>
      <c r="HG294" s="51"/>
      <c r="HH294" s="51"/>
      <c r="HI294" s="51"/>
      <c r="HJ294" s="51"/>
      <c r="HK294" s="51"/>
      <c r="HL294" s="51"/>
      <c r="HM294" s="51"/>
      <c r="HN294" s="51"/>
      <c r="HO294" s="51"/>
      <c r="HP294" s="51"/>
      <c r="HQ294" s="51"/>
      <c r="HR294" s="51"/>
      <c r="HS294" s="51"/>
      <c r="HT294" s="51"/>
      <c r="HU294" s="51"/>
      <c r="HV294" s="51"/>
      <c r="HW294" s="51"/>
      <c r="HX294" s="51"/>
      <c r="HY294" s="51"/>
      <c r="HZ294" s="51"/>
      <c r="IA294" s="51"/>
      <c r="IB294" s="51"/>
      <c r="IC294" s="51"/>
      <c r="ID294" s="51"/>
      <c r="IE294" s="51"/>
      <c r="IF294" s="51"/>
      <c r="IG294" s="51"/>
      <c r="IH294" s="51"/>
      <c r="II294" s="51"/>
      <c r="IJ294" s="51"/>
      <c r="IK294" s="51"/>
      <c r="IL294" s="51"/>
      <c r="IM294" s="51"/>
      <c r="IN294" s="51"/>
      <c r="IO294" s="51"/>
      <c r="IP294" s="51"/>
      <c r="IQ294" s="51"/>
      <c r="IR294" s="51"/>
      <c r="IS294" s="51"/>
      <c r="IT294" s="51"/>
      <c r="IU294" s="51"/>
      <c r="IV294" s="51"/>
      <c r="IW294" s="51"/>
      <c r="IX294" s="51"/>
      <c r="IY294" s="51"/>
      <c r="IZ294" s="51"/>
      <c r="JA294" s="51"/>
      <c r="JB294" s="51"/>
      <c r="JC294" s="51"/>
      <c r="JD294" s="51"/>
      <c r="JE294" s="51"/>
      <c r="JF294" s="51"/>
      <c r="JG294" s="51"/>
      <c r="JH294" s="51"/>
      <c r="JI294" s="51"/>
      <c r="JJ294" s="51"/>
      <c r="JK294" s="51"/>
      <c r="JL294" s="51"/>
      <c r="JM294" s="51"/>
      <c r="JN294" s="51"/>
      <c r="JO294" s="51"/>
      <c r="JP294" s="51"/>
      <c r="JQ294" s="51"/>
      <c r="JR294" s="51"/>
      <c r="JS294" s="51"/>
      <c r="JT294" s="51"/>
      <c r="JU294" s="51"/>
      <c r="JV294" s="51"/>
      <c r="JW294" s="51"/>
      <c r="JX294" s="51"/>
      <c r="JY294" s="51"/>
      <c r="JZ294" s="51"/>
      <c r="KA294" s="51"/>
    </row>
    <row r="295" spans="1:287" s="245" customFormat="1" x14ac:dyDescent="0.25">
      <c r="A295" s="198"/>
      <c r="B295" s="198"/>
      <c r="C295" s="226"/>
      <c r="D295" s="224"/>
      <c r="E295" s="229"/>
      <c r="F295" s="230"/>
      <c r="G295" s="235"/>
      <c r="H295" s="234"/>
      <c r="I295" s="231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"/>
      <c r="Y295" s="2"/>
      <c r="Z295" s="2"/>
      <c r="AA295" s="219"/>
      <c r="AB295" s="219"/>
      <c r="AC295" s="219"/>
      <c r="AD295" s="2"/>
      <c r="AE295" s="219"/>
      <c r="AF295" s="219"/>
      <c r="AG295" s="219"/>
      <c r="AH295" s="219"/>
      <c r="AI295" s="219"/>
      <c r="AJ295" s="219"/>
      <c r="AK295" s="219"/>
      <c r="AL295" s="219"/>
      <c r="AM295" s="219"/>
      <c r="AN295" s="219"/>
      <c r="AO295" s="219"/>
      <c r="AP295" s="219"/>
      <c r="AQ295" s="219"/>
      <c r="AR295" s="219"/>
      <c r="AS295" s="219"/>
      <c r="AT295" s="219"/>
      <c r="AU295" s="219"/>
      <c r="AV295" s="2"/>
      <c r="AW295" s="219"/>
      <c r="AX295" s="219"/>
      <c r="AY295" s="219"/>
      <c r="AZ295" s="219"/>
      <c r="BA295" s="219"/>
      <c r="BB295" s="219"/>
      <c r="BC295" s="7"/>
      <c r="BD295" s="7"/>
      <c r="BE295" s="219"/>
      <c r="BF295" s="219"/>
      <c r="BG295" s="284"/>
      <c r="BH295" s="302"/>
      <c r="BI295" s="216"/>
      <c r="BJ295" s="1"/>
      <c r="BK295" s="1"/>
      <c r="BL295" s="216"/>
      <c r="BM295" s="216"/>
      <c r="BN295" s="216"/>
      <c r="BO295" s="216"/>
      <c r="BP295" s="216"/>
      <c r="BQ295" s="216"/>
      <c r="BR295" s="216"/>
      <c r="BS295" s="216"/>
      <c r="BT295" s="216"/>
      <c r="BU295" s="216"/>
      <c r="BV295" s="216"/>
      <c r="BW295" s="216"/>
      <c r="BX295" s="216"/>
      <c r="BY295" s="216"/>
      <c r="BZ295" s="216"/>
      <c r="CA295" s="216"/>
      <c r="CB295" s="216"/>
      <c r="CC295" s="216"/>
      <c r="CD295" s="216"/>
      <c r="CE295" s="216"/>
      <c r="CF295" s="216"/>
      <c r="CG295" s="216"/>
      <c r="CH295" s="216"/>
      <c r="CI295" s="216"/>
      <c r="CJ295" s="216"/>
      <c r="CK295" s="51"/>
      <c r="CL295" s="216"/>
      <c r="CM295" s="216"/>
      <c r="CN295" s="216"/>
      <c r="CO295" s="216"/>
      <c r="CP295" s="216"/>
      <c r="CQ295" s="216"/>
      <c r="CR295" s="216"/>
      <c r="CS295" s="216"/>
      <c r="CT295" s="216"/>
      <c r="CU295" s="216"/>
      <c r="CV295" s="216"/>
      <c r="CW295" s="216"/>
      <c r="CX295" s="216"/>
      <c r="CY295" s="216"/>
      <c r="CZ295" s="216"/>
      <c r="DA295" s="216"/>
      <c r="DB295" s="216"/>
      <c r="DC295" s="216"/>
      <c r="DD295" s="216"/>
      <c r="DE295" s="216"/>
      <c r="DF295" s="216"/>
      <c r="DG295" s="216"/>
      <c r="DH295" s="216"/>
      <c r="DI295" s="216"/>
      <c r="DJ295" s="216"/>
      <c r="DK295" s="216"/>
      <c r="DL295" s="216"/>
      <c r="DM295" s="216"/>
      <c r="DN295" s="216"/>
      <c r="DO295" s="216"/>
      <c r="DP295" s="216"/>
      <c r="DQ295" s="216"/>
      <c r="DR295" s="216"/>
      <c r="DS295" s="216"/>
      <c r="DT295" s="216"/>
      <c r="DU295" s="216"/>
      <c r="DV295" s="216"/>
      <c r="DW295" s="216"/>
      <c r="DX295" s="216"/>
      <c r="DY295" s="216"/>
      <c r="DZ295" s="216"/>
      <c r="EA295" s="216"/>
      <c r="EB295" s="216"/>
      <c r="EC295" s="216"/>
      <c r="ED295" s="216"/>
      <c r="EE295" s="216"/>
      <c r="EF295" s="216"/>
      <c r="EG295" s="216"/>
      <c r="EH295" s="216"/>
      <c r="EI295" s="216"/>
      <c r="EJ295" s="216"/>
      <c r="EK295" s="216"/>
      <c r="EL295" s="216"/>
      <c r="EM295" s="216"/>
      <c r="EN295" s="216"/>
      <c r="EO295" s="216"/>
      <c r="EP295" s="216"/>
      <c r="EQ295" s="216"/>
      <c r="ER295" s="216"/>
      <c r="ES295" s="216"/>
      <c r="ET295" s="216"/>
      <c r="EU295" s="216"/>
      <c r="EV295" s="216"/>
      <c r="EW295" s="216"/>
      <c r="EX295" s="216"/>
      <c r="EY295" s="216"/>
      <c r="EZ295" s="216"/>
      <c r="FA295" s="216"/>
      <c r="FB295" s="216"/>
      <c r="FC295" s="216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51"/>
      <c r="FZ295" s="51"/>
      <c r="GA295" s="51"/>
      <c r="GB295" s="51"/>
      <c r="GC295" s="51"/>
      <c r="GD295" s="51"/>
      <c r="GE295" s="51"/>
      <c r="GF295" s="51"/>
      <c r="GG295" s="51"/>
      <c r="GH295" s="51"/>
      <c r="GI295" s="51"/>
      <c r="GJ295" s="51"/>
      <c r="GK295" s="51"/>
      <c r="GL295" s="51"/>
      <c r="GM295" s="51"/>
      <c r="GN295" s="51"/>
      <c r="GO295" s="51"/>
      <c r="GP295" s="51"/>
      <c r="GQ295" s="51"/>
      <c r="GR295" s="51"/>
      <c r="GS295" s="51"/>
      <c r="GT295" s="51"/>
      <c r="GU295" s="51"/>
      <c r="GV295" s="51"/>
      <c r="GW295" s="51"/>
      <c r="GX295" s="51"/>
      <c r="GY295" s="51"/>
      <c r="GZ295" s="51"/>
      <c r="HA295" s="51"/>
      <c r="HB295" s="51"/>
      <c r="HC295" s="51"/>
      <c r="HD295" s="51"/>
      <c r="HE295" s="51"/>
      <c r="HF295" s="51"/>
      <c r="HG295" s="51"/>
      <c r="HH295" s="51"/>
      <c r="HI295" s="51"/>
      <c r="HJ295" s="51"/>
      <c r="HK295" s="51"/>
      <c r="HL295" s="51"/>
      <c r="HM295" s="51"/>
      <c r="HN295" s="51"/>
      <c r="HO295" s="51"/>
      <c r="HP295" s="51"/>
      <c r="HQ295" s="51"/>
      <c r="HR295" s="51"/>
      <c r="HS295" s="51"/>
      <c r="HT295" s="51"/>
      <c r="HU295" s="51"/>
      <c r="HV295" s="51"/>
      <c r="HW295" s="51"/>
      <c r="HX295" s="51"/>
      <c r="HY295" s="51"/>
      <c r="HZ295" s="51"/>
      <c r="IA295" s="51"/>
      <c r="IB295" s="51"/>
      <c r="IC295" s="51"/>
      <c r="ID295" s="51"/>
      <c r="IE295" s="51"/>
      <c r="IF295" s="51"/>
      <c r="IG295" s="51"/>
      <c r="IH295" s="51"/>
      <c r="II295" s="51"/>
      <c r="IJ295" s="51"/>
      <c r="IK295" s="51"/>
      <c r="IL295" s="51"/>
      <c r="IM295" s="51"/>
      <c r="IN295" s="51"/>
      <c r="IO295" s="51"/>
      <c r="IP295" s="51"/>
      <c r="IQ295" s="51"/>
      <c r="IR295" s="51"/>
      <c r="IS295" s="51"/>
      <c r="IT295" s="51"/>
      <c r="IU295" s="51"/>
      <c r="IV295" s="51"/>
      <c r="IW295" s="51"/>
      <c r="IX295" s="51"/>
      <c r="IY295" s="51"/>
      <c r="IZ295" s="51"/>
      <c r="JA295" s="51"/>
      <c r="JB295" s="51"/>
      <c r="JC295" s="51"/>
      <c r="JD295" s="51"/>
      <c r="JE295" s="51"/>
      <c r="JF295" s="51"/>
      <c r="JG295" s="51"/>
      <c r="JH295" s="51"/>
      <c r="JI295" s="51"/>
      <c r="JJ295" s="51"/>
      <c r="JK295" s="51"/>
      <c r="JL295" s="51"/>
      <c r="JM295" s="51"/>
      <c r="JN295" s="51"/>
      <c r="JO295" s="51"/>
      <c r="JP295" s="51"/>
      <c r="JQ295" s="51"/>
      <c r="JR295" s="51"/>
      <c r="JS295" s="51"/>
      <c r="JT295" s="51"/>
      <c r="JU295" s="51"/>
      <c r="JV295" s="51"/>
      <c r="JW295" s="51"/>
      <c r="JX295" s="51"/>
      <c r="JY295" s="51"/>
      <c r="JZ295" s="51"/>
      <c r="KA295" s="51"/>
    </row>
    <row r="296" spans="1:287" s="246" customFormat="1" ht="15.75" thickBot="1" x14ac:dyDescent="0.3">
      <c r="A296" s="198"/>
      <c r="B296" s="198"/>
      <c r="C296" s="226" t="s">
        <v>338</v>
      </c>
      <c r="D296" s="224" t="str">
        <f>Durasi!B192</f>
        <v>PEKERJAAN SANITASI</v>
      </c>
      <c r="E296" s="229"/>
      <c r="F296" s="230"/>
      <c r="G296" s="235"/>
      <c r="H296" s="234"/>
      <c r="I296" s="231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"/>
      <c r="Y296" s="2"/>
      <c r="Z296" s="2"/>
      <c r="AA296" s="219"/>
      <c r="AB296" s="219"/>
      <c r="AC296" s="219"/>
      <c r="AD296" s="2"/>
      <c r="AE296" s="219"/>
      <c r="AF296" s="219"/>
      <c r="AG296" s="219"/>
      <c r="AH296" s="219"/>
      <c r="AI296" s="219"/>
      <c r="AJ296" s="219"/>
      <c r="AK296" s="219"/>
      <c r="AL296" s="219"/>
      <c r="AM296" s="219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9"/>
      <c r="AY296" s="219"/>
      <c r="AZ296" s="219"/>
      <c r="BA296" s="7"/>
      <c r="BB296" s="7"/>
      <c r="BC296" s="7"/>
      <c r="BD296" s="7"/>
      <c r="BE296" s="219"/>
      <c r="BF296" s="219"/>
      <c r="BG296" s="284"/>
      <c r="BH296" s="302"/>
      <c r="BI296" s="216"/>
      <c r="BJ296" s="1"/>
      <c r="BK296" s="1"/>
      <c r="BL296" s="216"/>
      <c r="BM296" s="216"/>
      <c r="BN296" s="216"/>
      <c r="BO296" s="216"/>
      <c r="BP296" s="216"/>
      <c r="BQ296" s="216"/>
      <c r="BR296" s="216"/>
      <c r="BS296" s="216"/>
      <c r="BT296" s="216"/>
      <c r="BU296" s="216"/>
      <c r="BV296" s="216"/>
      <c r="BW296" s="216"/>
      <c r="BX296" s="216"/>
      <c r="BY296" s="216"/>
      <c r="BZ296" s="216"/>
      <c r="CA296" s="216"/>
      <c r="CB296" s="216"/>
      <c r="CC296" s="216"/>
      <c r="CD296" s="216"/>
      <c r="CE296" s="216"/>
      <c r="CF296" s="216"/>
      <c r="CG296" s="216"/>
      <c r="CH296" s="216"/>
      <c r="CI296" s="216"/>
      <c r="CJ296" s="216"/>
      <c r="CK296" s="51"/>
      <c r="CL296" s="216"/>
      <c r="CM296" s="216"/>
      <c r="CN296" s="216"/>
      <c r="CO296" s="216"/>
      <c r="CP296" s="216"/>
      <c r="CQ296" s="216"/>
      <c r="CR296" s="216"/>
      <c r="CS296" s="216"/>
      <c r="CT296" s="216"/>
      <c r="CU296" s="216"/>
      <c r="CV296" s="216"/>
      <c r="CW296" s="216"/>
      <c r="CX296" s="216"/>
      <c r="CY296" s="216"/>
      <c r="CZ296" s="216"/>
      <c r="DA296" s="216"/>
      <c r="DB296" s="216"/>
      <c r="DC296" s="216"/>
      <c r="DD296" s="216"/>
      <c r="DE296" s="216"/>
      <c r="DF296" s="216"/>
      <c r="DG296" s="216"/>
      <c r="DH296" s="216"/>
      <c r="DI296" s="216"/>
      <c r="DJ296" s="216"/>
      <c r="DK296" s="216"/>
      <c r="DL296" s="216"/>
      <c r="DM296" s="216"/>
      <c r="DN296" s="216"/>
      <c r="DO296" s="216"/>
      <c r="DP296" s="216"/>
      <c r="DQ296" s="216"/>
      <c r="DR296" s="216"/>
      <c r="DS296" s="216"/>
      <c r="DT296" s="216"/>
      <c r="DU296" s="216"/>
      <c r="DV296" s="216"/>
      <c r="DW296" s="216"/>
      <c r="DX296" s="216"/>
      <c r="DY296" s="216"/>
      <c r="DZ296" s="216"/>
      <c r="EA296" s="216"/>
      <c r="EB296" s="216"/>
      <c r="EC296" s="216"/>
      <c r="ED296" s="216"/>
      <c r="EE296" s="216"/>
      <c r="EF296" s="216"/>
      <c r="EG296" s="216"/>
      <c r="EH296" s="216"/>
      <c r="EI296" s="216"/>
      <c r="EJ296" s="216"/>
      <c r="EK296" s="216"/>
      <c r="EL296" s="216"/>
      <c r="EM296" s="216"/>
      <c r="EN296" s="216"/>
      <c r="EO296" s="216"/>
      <c r="EP296" s="216"/>
      <c r="EQ296" s="216"/>
      <c r="ER296" s="216"/>
      <c r="ES296" s="216"/>
      <c r="ET296" s="216"/>
      <c r="EU296" s="216"/>
      <c r="EV296" s="216"/>
      <c r="EW296" s="216"/>
      <c r="EX296" s="216"/>
      <c r="EY296" s="216"/>
      <c r="EZ296" s="216"/>
      <c r="FA296" s="216"/>
      <c r="FB296" s="216"/>
      <c r="FC296" s="216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51"/>
      <c r="FZ296" s="51"/>
      <c r="GA296" s="51"/>
      <c r="GB296" s="51"/>
      <c r="GC296" s="51"/>
      <c r="GD296" s="51"/>
      <c r="GE296" s="51"/>
      <c r="GF296" s="51"/>
      <c r="GG296" s="51"/>
      <c r="GH296" s="51"/>
      <c r="GI296" s="51"/>
      <c r="GJ296" s="51"/>
      <c r="GK296" s="51"/>
      <c r="GL296" s="51"/>
      <c r="GM296" s="51"/>
      <c r="GN296" s="51"/>
      <c r="GO296" s="51"/>
      <c r="GP296" s="51"/>
      <c r="GQ296" s="51"/>
      <c r="GR296" s="51"/>
      <c r="GS296" s="51"/>
      <c r="GT296" s="51"/>
      <c r="GU296" s="51"/>
      <c r="GV296" s="51"/>
      <c r="GW296" s="51"/>
      <c r="GX296" s="51"/>
      <c r="GY296" s="51"/>
      <c r="GZ296" s="51"/>
      <c r="HA296" s="51"/>
      <c r="HB296" s="51"/>
      <c r="HC296" s="51"/>
      <c r="HD296" s="51"/>
      <c r="HE296" s="51"/>
      <c r="HF296" s="51"/>
      <c r="HG296" s="51"/>
      <c r="HH296" s="51"/>
      <c r="HI296" s="51"/>
      <c r="HJ296" s="51"/>
      <c r="HK296" s="51"/>
      <c r="HL296" s="51"/>
      <c r="HM296" s="51"/>
      <c r="HN296" s="51"/>
      <c r="HO296" s="51"/>
      <c r="HP296" s="51"/>
      <c r="HQ296" s="51"/>
      <c r="HR296" s="51"/>
      <c r="HS296" s="51"/>
      <c r="HT296" s="51"/>
      <c r="HU296" s="51"/>
      <c r="HV296" s="51"/>
      <c r="HW296" s="51"/>
      <c r="HX296" s="51"/>
      <c r="HY296" s="51"/>
      <c r="HZ296" s="51"/>
      <c r="IA296" s="51"/>
      <c r="IB296" s="51"/>
      <c r="IC296" s="51"/>
      <c r="ID296" s="51"/>
      <c r="IE296" s="51"/>
      <c r="IF296" s="51"/>
      <c r="IG296" s="51"/>
      <c r="IH296" s="51"/>
      <c r="II296" s="51"/>
      <c r="IJ296" s="51"/>
      <c r="IK296" s="51"/>
      <c r="IL296" s="51"/>
      <c r="IM296" s="51"/>
      <c r="IN296" s="51"/>
      <c r="IO296" s="51"/>
      <c r="IP296" s="51"/>
      <c r="IQ296" s="51"/>
      <c r="IR296" s="51"/>
      <c r="IS296" s="51"/>
      <c r="IT296" s="51"/>
      <c r="IU296" s="51"/>
      <c r="IV296" s="51"/>
      <c r="IW296" s="51"/>
      <c r="IX296" s="51"/>
      <c r="IY296" s="51"/>
      <c r="IZ296" s="51"/>
      <c r="JA296" s="51"/>
      <c r="JB296" s="51"/>
      <c r="JC296" s="51"/>
      <c r="JD296" s="51"/>
      <c r="JE296" s="51"/>
      <c r="JF296" s="51"/>
      <c r="JG296" s="51"/>
      <c r="JH296" s="51"/>
      <c r="JI296" s="51"/>
      <c r="JJ296" s="51"/>
      <c r="JK296" s="51"/>
      <c r="JL296" s="51"/>
      <c r="JM296" s="51"/>
      <c r="JN296" s="51"/>
      <c r="JO296" s="51"/>
      <c r="JP296" s="51"/>
      <c r="JQ296" s="51"/>
      <c r="JR296" s="51"/>
      <c r="JS296" s="51"/>
      <c r="JT296" s="51"/>
      <c r="JU296" s="51"/>
      <c r="JV296" s="51"/>
      <c r="JW296" s="51"/>
      <c r="JX296" s="51"/>
      <c r="JY296" s="51"/>
      <c r="JZ296" s="51"/>
      <c r="KA296" s="51"/>
    </row>
    <row r="297" spans="1:287" s="51" customFormat="1" ht="15.75" thickTop="1" x14ac:dyDescent="0.25">
      <c r="A297" s="198"/>
      <c r="B297" s="198"/>
      <c r="C297" s="226"/>
      <c r="D297" s="224" t="str">
        <f>Durasi!B193</f>
        <v>LANTAI 1</v>
      </c>
      <c r="E297" s="229"/>
      <c r="F297" s="230"/>
      <c r="G297" s="235"/>
      <c r="H297" s="234"/>
      <c r="I297" s="231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"/>
      <c r="Y297" s="2"/>
      <c r="Z297" s="2"/>
      <c r="AA297" s="219"/>
      <c r="AB297" s="219"/>
      <c r="AC297" s="219"/>
      <c r="AD297" s="2"/>
      <c r="AE297" s="219"/>
      <c r="AF297" s="219"/>
      <c r="AG297" s="219"/>
      <c r="AH297" s="219"/>
      <c r="AI297" s="219"/>
      <c r="AJ297" s="219"/>
      <c r="AK297" s="219"/>
      <c r="AL297" s="219"/>
      <c r="AM297" s="219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7"/>
      <c r="BB297" s="7"/>
      <c r="BC297" s="7"/>
      <c r="BD297" s="7"/>
      <c r="BE297" s="219"/>
      <c r="BF297" s="219"/>
      <c r="BG297" s="284"/>
      <c r="BH297" s="302"/>
      <c r="BI297" s="216"/>
      <c r="BJ297" s="1"/>
      <c r="BK297" s="1"/>
      <c r="BL297" s="216"/>
      <c r="BM297" s="216"/>
      <c r="BN297" s="216"/>
      <c r="BO297" s="216"/>
      <c r="BP297" s="216"/>
      <c r="BQ297" s="216"/>
      <c r="BR297" s="216"/>
      <c r="BS297" s="216"/>
      <c r="BT297" s="216"/>
      <c r="BU297" s="216"/>
      <c r="BV297" s="216"/>
      <c r="BW297" s="216"/>
      <c r="BX297" s="216"/>
      <c r="BY297" s="216"/>
      <c r="BZ297" s="216"/>
      <c r="CA297" s="216"/>
      <c r="CB297" s="216"/>
      <c r="CC297" s="216"/>
      <c r="CD297" s="216"/>
      <c r="CE297" s="216"/>
      <c r="CF297" s="216"/>
      <c r="CG297" s="216"/>
      <c r="CH297" s="216"/>
      <c r="CI297" s="216"/>
      <c r="CJ297" s="216"/>
      <c r="CL297" s="216"/>
      <c r="CM297" s="216"/>
      <c r="CN297" s="216"/>
      <c r="CO297" s="216"/>
      <c r="CP297" s="216"/>
      <c r="CQ297" s="216"/>
      <c r="CR297" s="216"/>
      <c r="CS297" s="216"/>
      <c r="CT297" s="216"/>
      <c r="CU297" s="216"/>
      <c r="CV297" s="216"/>
      <c r="CW297" s="216"/>
      <c r="CX297" s="216"/>
      <c r="CY297" s="216"/>
      <c r="CZ297" s="216"/>
      <c r="DA297" s="216"/>
      <c r="DB297" s="216"/>
      <c r="DC297" s="216"/>
      <c r="DD297" s="216"/>
      <c r="DE297" s="216"/>
      <c r="DF297" s="216"/>
      <c r="DG297" s="216"/>
      <c r="DH297" s="216"/>
      <c r="DI297" s="216"/>
      <c r="DJ297" s="216"/>
      <c r="DK297" s="216"/>
      <c r="DL297" s="216"/>
      <c r="DM297" s="216"/>
      <c r="DN297" s="216"/>
      <c r="DO297" s="216"/>
      <c r="DP297" s="216"/>
      <c r="DQ297" s="216"/>
      <c r="DR297" s="216"/>
      <c r="DS297" s="216"/>
      <c r="DT297" s="216"/>
      <c r="DU297" s="216"/>
      <c r="DV297" s="216"/>
      <c r="DW297" s="216"/>
      <c r="DX297" s="216"/>
      <c r="DY297" s="216"/>
      <c r="DZ297" s="216"/>
      <c r="EA297" s="216"/>
      <c r="EB297" s="216"/>
      <c r="EC297" s="216"/>
      <c r="ED297" s="216"/>
      <c r="EE297" s="216"/>
      <c r="EF297" s="216"/>
      <c r="EG297" s="216"/>
      <c r="EH297" s="216"/>
      <c r="EI297" s="216"/>
      <c r="EJ297" s="216"/>
      <c r="EK297" s="216"/>
      <c r="EL297" s="216"/>
      <c r="EM297" s="216"/>
      <c r="EN297" s="216"/>
      <c r="EO297" s="216"/>
      <c r="EP297" s="216"/>
      <c r="EQ297" s="216"/>
      <c r="ER297" s="216"/>
      <c r="ES297" s="216"/>
      <c r="ET297" s="216"/>
      <c r="EU297" s="216"/>
      <c r="EV297" s="216"/>
      <c r="EW297" s="216"/>
      <c r="EX297" s="216"/>
      <c r="EY297" s="216"/>
      <c r="EZ297" s="216"/>
      <c r="FA297" s="216"/>
      <c r="FB297" s="216"/>
      <c r="FC297" s="216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</row>
    <row r="298" spans="1:287" s="51" customFormat="1" x14ac:dyDescent="0.25">
      <c r="A298" s="198"/>
      <c r="B298" s="198"/>
      <c r="C298" s="226"/>
      <c r="D298" s="224" t="s">
        <v>408</v>
      </c>
      <c r="E298" s="229">
        <v>4</v>
      </c>
      <c r="F298" s="230" t="str">
        <f>Durasi!Q194</f>
        <v>hari</v>
      </c>
      <c r="G298" s="235">
        <f>RAB!I219</f>
        <v>15838684.639866669</v>
      </c>
      <c r="H298" s="234">
        <f>G298/$G$400*100</f>
        <v>9.1544343627557243E-2</v>
      </c>
      <c r="I298" s="231"/>
      <c r="J298" s="219"/>
      <c r="K298" s="219"/>
      <c r="L298" s="219"/>
      <c r="M298" s="219"/>
      <c r="N298" s="219"/>
      <c r="O298" s="219"/>
      <c r="P298" s="219"/>
      <c r="Q298" s="219"/>
      <c r="R298" s="219"/>
      <c r="S298" s="2"/>
      <c r="T298" s="219"/>
      <c r="U298" s="219"/>
      <c r="V298" s="219"/>
      <c r="W298" s="219"/>
      <c r="X298" s="2"/>
      <c r="Y298" s="2"/>
      <c r="Z298" s="2"/>
      <c r="AA298" s="219"/>
      <c r="AB298" s="219"/>
      <c r="AC298" s="220">
        <f>H298/$E$298*4</f>
        <v>9.1544343627557243E-2</v>
      </c>
      <c r="AD298" s="2"/>
      <c r="AE298" s="219"/>
      <c r="AF298" s="219"/>
      <c r="AG298" s="219"/>
      <c r="AH298" s="219"/>
      <c r="AI298" s="219"/>
      <c r="AJ298" s="219"/>
      <c r="AK298" s="219"/>
      <c r="AL298" s="219"/>
      <c r="AM298" s="219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9"/>
      <c r="AY298" s="219"/>
      <c r="AZ298" s="219"/>
      <c r="BA298" s="7"/>
      <c r="BB298" s="7"/>
      <c r="BC298" s="7"/>
      <c r="BD298" s="7"/>
      <c r="BE298" s="219"/>
      <c r="BF298" s="219"/>
      <c r="BG298" s="284"/>
      <c r="BH298" s="302"/>
      <c r="BI298" s="216"/>
      <c r="BJ298" s="216"/>
      <c r="BK298" s="216"/>
      <c r="BL298" s="216"/>
      <c r="BM298" s="216"/>
      <c r="BN298" s="216"/>
      <c r="BO298" s="216"/>
      <c r="BP298" s="216"/>
      <c r="BQ298" s="216"/>
      <c r="BR298" s="216"/>
      <c r="BS298" s="216"/>
      <c r="BT298" s="216"/>
      <c r="BU298" s="216"/>
      <c r="BV298" s="216"/>
      <c r="BW298" s="216"/>
      <c r="BX298" s="216"/>
      <c r="BY298" s="216"/>
      <c r="BZ298" s="216"/>
      <c r="CA298" s="216"/>
      <c r="CB298" s="216"/>
      <c r="CC298" s="216"/>
      <c r="CD298" s="216"/>
      <c r="CE298" s="216"/>
      <c r="CF298" s="216"/>
      <c r="CG298" s="216"/>
      <c r="CH298" s="216"/>
      <c r="CI298" s="216"/>
      <c r="CJ298" s="216"/>
      <c r="CL298" s="216"/>
      <c r="CM298" s="216"/>
      <c r="CN298" s="216"/>
      <c r="CO298" s="216"/>
      <c r="CP298" s="216"/>
      <c r="CQ298" s="216"/>
      <c r="CR298" s="216"/>
      <c r="CS298" s="216"/>
      <c r="CT298" s="216"/>
      <c r="CU298" s="216"/>
      <c r="CV298" s="216"/>
      <c r="CW298" s="216"/>
      <c r="CX298" s="216"/>
      <c r="CY298" s="216"/>
      <c r="CZ298" s="216"/>
      <c r="DA298" s="216"/>
      <c r="DB298" s="216"/>
      <c r="DC298" s="216"/>
      <c r="DD298" s="216"/>
      <c r="DE298" s="216"/>
      <c r="DF298" s="216"/>
      <c r="DG298" s="216"/>
      <c r="DH298" s="216"/>
      <c r="DI298" s="216"/>
      <c r="DJ298" s="216"/>
      <c r="DK298" s="216"/>
      <c r="DL298" s="216"/>
      <c r="DM298" s="216"/>
      <c r="DN298" s="216"/>
      <c r="DO298" s="216"/>
      <c r="DP298" s="216"/>
      <c r="DQ298" s="216"/>
      <c r="DR298" s="216"/>
      <c r="DS298" s="216"/>
      <c r="DT298" s="216"/>
      <c r="DU298" s="216"/>
      <c r="DV298" s="216"/>
      <c r="DW298" s="216"/>
      <c r="DX298" s="216"/>
      <c r="DY298" s="216"/>
      <c r="DZ298" s="216"/>
      <c r="EA298" s="216"/>
      <c r="EB298" s="216"/>
      <c r="EC298" s="216"/>
      <c r="ED298" s="216"/>
      <c r="EE298" s="216"/>
      <c r="EF298" s="216"/>
      <c r="EG298" s="216"/>
      <c r="EH298" s="216"/>
      <c r="EI298" s="216"/>
      <c r="EJ298" s="216"/>
      <c r="EK298" s="216"/>
      <c r="EL298" s="216"/>
      <c r="EM298" s="216"/>
      <c r="EN298" s="216"/>
      <c r="EO298" s="216"/>
      <c r="EP298" s="216"/>
      <c r="EQ298" s="216"/>
      <c r="ER298" s="216"/>
      <c r="ES298" s="216"/>
      <c r="ET298" s="216"/>
      <c r="EU298" s="216"/>
      <c r="EV298" s="216"/>
      <c r="EW298" s="216"/>
      <c r="EX298" s="216"/>
      <c r="EY298" s="216"/>
      <c r="EZ298" s="216"/>
      <c r="FA298" s="216"/>
      <c r="FB298" s="216"/>
      <c r="FC298" s="216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</row>
    <row r="299" spans="1:287" s="51" customFormat="1" x14ac:dyDescent="0.25">
      <c r="A299" s="198"/>
      <c r="B299" s="198"/>
      <c r="C299" s="226"/>
      <c r="D299" s="224" t="str">
        <f>Durasi!B204</f>
        <v>LANTAI 2</v>
      </c>
      <c r="E299" s="229"/>
      <c r="F299" s="230"/>
      <c r="G299" s="235"/>
      <c r="H299" s="234"/>
      <c r="I299" s="231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"/>
      <c r="Y299" s="2"/>
      <c r="Z299" s="2"/>
      <c r="AA299" s="219"/>
      <c r="AB299" s="219"/>
      <c r="AC299" s="219"/>
      <c r="AD299" s="2"/>
      <c r="AE299" s="219"/>
      <c r="AF299" s="219"/>
      <c r="AG299" s="219"/>
      <c r="AH299" s="219"/>
      <c r="AI299" s="219"/>
      <c r="AJ299" s="219"/>
      <c r="AK299" s="219"/>
      <c r="AL299" s="219"/>
      <c r="AM299" s="219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9"/>
      <c r="AY299" s="219"/>
      <c r="AZ299" s="219"/>
      <c r="BA299" s="7"/>
      <c r="BB299" s="7"/>
      <c r="BC299" s="7"/>
      <c r="BD299" s="7"/>
      <c r="BE299" s="7"/>
      <c r="BF299" s="219"/>
      <c r="BG299" s="284"/>
      <c r="BH299" s="302"/>
      <c r="BI299" s="216"/>
      <c r="BJ299" s="216"/>
      <c r="BK299" s="216"/>
      <c r="BL299" s="216"/>
      <c r="BM299" s="216"/>
      <c r="BN299" s="216"/>
      <c r="BO299" s="216"/>
      <c r="BP299" s="216"/>
      <c r="BQ299" s="216"/>
      <c r="BR299" s="216"/>
      <c r="BS299" s="216"/>
      <c r="BT299" s="216"/>
      <c r="BU299" s="216"/>
      <c r="BV299" s="216"/>
      <c r="BW299" s="216"/>
      <c r="BX299" s="216"/>
      <c r="BY299" s="216"/>
      <c r="BZ299" s="216"/>
      <c r="CA299" s="216"/>
      <c r="CB299" s="216"/>
      <c r="CC299" s="216"/>
      <c r="CD299" s="216"/>
      <c r="CE299" s="216"/>
      <c r="CF299" s="216"/>
      <c r="CG299" s="216"/>
      <c r="CH299" s="216"/>
      <c r="CI299" s="216"/>
      <c r="CJ299" s="216"/>
      <c r="CL299" s="216"/>
      <c r="CM299" s="216"/>
      <c r="CN299" s="216"/>
      <c r="CO299" s="216"/>
      <c r="CP299" s="216"/>
      <c r="CQ299" s="216"/>
      <c r="CR299" s="216"/>
      <c r="CS299" s="216"/>
      <c r="CT299" s="216"/>
      <c r="CU299" s="216"/>
      <c r="CV299" s="216"/>
      <c r="CW299" s="216"/>
      <c r="CX299" s="216"/>
      <c r="CY299" s="216"/>
      <c r="CZ299" s="216"/>
      <c r="DA299" s="216"/>
      <c r="DB299" s="216"/>
      <c r="DC299" s="216"/>
      <c r="DD299" s="216"/>
      <c r="DE299" s="216"/>
      <c r="DF299" s="216"/>
      <c r="DG299" s="216"/>
      <c r="DH299" s="216"/>
      <c r="DI299" s="216"/>
      <c r="DJ299" s="216"/>
      <c r="DK299" s="216"/>
      <c r="DL299" s="216"/>
      <c r="DM299" s="216"/>
      <c r="DN299" s="216"/>
      <c r="DO299" s="216"/>
      <c r="DP299" s="216"/>
      <c r="DQ299" s="216"/>
      <c r="DR299" s="216"/>
      <c r="DS299" s="216"/>
      <c r="DT299" s="216"/>
      <c r="DU299" s="216"/>
      <c r="DV299" s="216"/>
      <c r="DW299" s="216"/>
      <c r="DX299" s="216"/>
      <c r="DY299" s="216"/>
      <c r="DZ299" s="216"/>
      <c r="EA299" s="216"/>
      <c r="EB299" s="216"/>
      <c r="EC299" s="216"/>
      <c r="ED299" s="216"/>
      <c r="EE299" s="216"/>
      <c r="EF299" s="216"/>
      <c r="EG299" s="216"/>
      <c r="EH299" s="216"/>
      <c r="EI299" s="216"/>
      <c r="EJ299" s="216"/>
      <c r="EK299" s="216"/>
      <c r="EL299" s="216"/>
      <c r="EM299" s="216"/>
      <c r="EN299" s="216"/>
      <c r="EO299" s="216"/>
      <c r="EP299" s="216"/>
      <c r="EQ299" s="216"/>
      <c r="ER299" s="216"/>
      <c r="ES299" s="216"/>
      <c r="ET299" s="216"/>
      <c r="EU299" s="216"/>
      <c r="EV299" s="216"/>
      <c r="EW299" s="216"/>
      <c r="EX299" s="216"/>
      <c r="EY299" s="216"/>
      <c r="EZ299" s="216"/>
      <c r="FA299" s="216"/>
      <c r="FB299" s="216"/>
      <c r="FC299" s="216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</row>
    <row r="300" spans="1:287" s="51" customFormat="1" x14ac:dyDescent="0.25">
      <c r="A300" s="198"/>
      <c r="B300" s="198"/>
      <c r="C300" s="226"/>
      <c r="D300" s="224" t="s">
        <v>408</v>
      </c>
      <c r="E300" s="229">
        <v>4</v>
      </c>
      <c r="F300" s="230" t="str">
        <f>Durasi!Q205</f>
        <v>hari</v>
      </c>
      <c r="G300" s="235">
        <f>G298</f>
        <v>15838684.639866669</v>
      </c>
      <c r="H300" s="234">
        <f>G300/$G$400*100</f>
        <v>9.1544343627557243E-2</v>
      </c>
      <c r="I300" s="231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"/>
      <c r="Y300" s="2"/>
      <c r="Z300" s="2"/>
      <c r="AA300" s="219"/>
      <c r="AB300" s="219"/>
      <c r="AC300" s="219"/>
      <c r="AD300" s="2"/>
      <c r="AE300" s="219"/>
      <c r="AF300" s="219"/>
      <c r="AG300" s="220">
        <f>H300/$E$300*4</f>
        <v>9.1544343627557243E-2</v>
      </c>
      <c r="AH300" s="219"/>
      <c r="AI300" s="219"/>
      <c r="AJ300" s="219"/>
      <c r="AK300" s="219"/>
      <c r="AL300" s="219"/>
      <c r="AM300" s="219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9"/>
      <c r="AY300" s="219"/>
      <c r="AZ300" s="219"/>
      <c r="BA300" s="219"/>
      <c r="BB300" s="219"/>
      <c r="BC300" s="219"/>
      <c r="BD300" s="219"/>
      <c r="BE300" s="219"/>
      <c r="BF300" s="219"/>
      <c r="BG300" s="284"/>
      <c r="BH300" s="302"/>
      <c r="BI300" s="216"/>
      <c r="BJ300" s="216"/>
      <c r="BK300" s="216"/>
      <c r="BL300" s="216"/>
      <c r="BM300" s="216"/>
      <c r="BN300" s="216"/>
      <c r="BO300" s="216"/>
      <c r="BP300" s="216"/>
      <c r="BQ300" s="216"/>
      <c r="BR300" s="216"/>
      <c r="BS300" s="216"/>
      <c r="BT300" s="216"/>
      <c r="BU300" s="216"/>
      <c r="BV300" s="216"/>
      <c r="BW300" s="216"/>
      <c r="BX300" s="216"/>
      <c r="BY300" s="216"/>
      <c r="BZ300" s="216"/>
      <c r="CA300" s="216"/>
      <c r="CB300" s="216"/>
      <c r="CC300" s="216"/>
      <c r="CD300" s="216"/>
      <c r="CE300" s="216"/>
      <c r="CF300" s="216"/>
      <c r="CG300" s="216"/>
      <c r="CH300" s="216"/>
      <c r="CI300" s="216"/>
      <c r="CJ300" s="216"/>
      <c r="CL300" s="216"/>
      <c r="CM300" s="216"/>
      <c r="CN300" s="216"/>
      <c r="CO300" s="216"/>
      <c r="CP300" s="216"/>
      <c r="CQ300" s="216"/>
      <c r="CR300" s="216"/>
      <c r="CS300" s="216"/>
      <c r="CT300" s="216"/>
      <c r="CU300" s="216"/>
      <c r="CV300" s="216"/>
      <c r="CW300" s="216"/>
      <c r="CX300" s="216"/>
      <c r="CY300" s="216"/>
      <c r="CZ300" s="216"/>
      <c r="DA300" s="216"/>
      <c r="DB300" s="216"/>
      <c r="DC300" s="216"/>
      <c r="DD300" s="216"/>
      <c r="DE300" s="216"/>
      <c r="DF300" s="216"/>
      <c r="DG300" s="216"/>
      <c r="DH300" s="216"/>
      <c r="DI300" s="216"/>
      <c r="DJ300" s="216"/>
      <c r="DK300" s="216"/>
      <c r="DL300" s="216"/>
      <c r="DM300" s="216"/>
      <c r="DN300" s="216"/>
      <c r="DO300" s="216"/>
      <c r="DP300" s="216"/>
      <c r="DQ300" s="216"/>
      <c r="DR300" s="216"/>
      <c r="DS300" s="216"/>
      <c r="DT300" s="216"/>
      <c r="DU300" s="216"/>
      <c r="DV300" s="216"/>
      <c r="DW300" s="216"/>
      <c r="DX300" s="216"/>
      <c r="DY300" s="216"/>
      <c r="DZ300" s="216"/>
      <c r="EA300" s="216"/>
      <c r="EB300" s="216"/>
      <c r="EC300" s="216"/>
      <c r="ED300" s="216"/>
      <c r="EE300" s="216"/>
      <c r="EF300" s="216"/>
      <c r="EG300" s="216"/>
      <c r="EH300" s="216"/>
      <c r="EI300" s="216"/>
      <c r="EJ300" s="216"/>
      <c r="EK300" s="216"/>
      <c r="EL300" s="216"/>
      <c r="EM300" s="216"/>
      <c r="EN300" s="216"/>
      <c r="EO300" s="216"/>
      <c r="EP300" s="216"/>
      <c r="EQ300" s="216"/>
      <c r="ER300" s="216"/>
      <c r="ES300" s="216"/>
      <c r="ET300" s="216"/>
      <c r="EU300" s="216"/>
      <c r="EV300" s="216"/>
      <c r="EW300" s="216"/>
      <c r="EX300" s="216"/>
      <c r="EY300" s="216"/>
      <c r="EZ300" s="216"/>
      <c r="FA300" s="216"/>
      <c r="FB300" s="216"/>
      <c r="FC300" s="216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</row>
    <row r="301" spans="1:287" s="51" customFormat="1" x14ac:dyDescent="0.25">
      <c r="A301" s="198"/>
      <c r="B301" s="198"/>
      <c r="C301" s="226"/>
      <c r="D301" s="224" t="str">
        <f>Durasi!B215</f>
        <v>LANTAI 3</v>
      </c>
      <c r="E301" s="229"/>
      <c r="F301" s="230"/>
      <c r="G301" s="235"/>
      <c r="H301" s="234"/>
      <c r="I301" s="231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"/>
      <c r="Y301" s="2"/>
      <c r="Z301" s="2"/>
      <c r="AA301" s="219"/>
      <c r="AB301" s="219"/>
      <c r="AC301" s="219"/>
      <c r="AD301" s="2"/>
      <c r="AE301" s="219"/>
      <c r="AF301" s="219"/>
      <c r="AG301" s="219"/>
      <c r="AH301" s="219"/>
      <c r="AI301" s="219"/>
      <c r="AJ301" s="219"/>
      <c r="AK301" s="219"/>
      <c r="AL301" s="219"/>
      <c r="AM301" s="219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219"/>
      <c r="BD301" s="219"/>
      <c r="BE301" s="219"/>
      <c r="BF301" s="219"/>
      <c r="BG301" s="284"/>
      <c r="BH301" s="302"/>
      <c r="BI301" s="216"/>
      <c r="BJ301" s="216"/>
      <c r="BK301" s="216"/>
      <c r="BL301" s="216"/>
      <c r="BM301" s="216"/>
      <c r="BN301" s="216"/>
      <c r="BO301" s="216"/>
      <c r="BP301" s="216"/>
      <c r="BQ301" s="216"/>
      <c r="BR301" s="216"/>
      <c r="BS301" s="216"/>
      <c r="BT301" s="216"/>
      <c r="BU301" s="216"/>
      <c r="BV301" s="216"/>
      <c r="BW301" s="216"/>
      <c r="BX301" s="216"/>
      <c r="BY301" s="216"/>
      <c r="BZ301" s="216"/>
      <c r="CA301" s="216"/>
      <c r="CB301" s="216"/>
      <c r="CC301" s="216"/>
      <c r="CD301" s="216"/>
      <c r="CE301" s="216"/>
      <c r="CF301" s="216"/>
      <c r="CG301" s="216"/>
      <c r="CH301" s="216"/>
      <c r="CI301" s="216"/>
      <c r="CJ301" s="216"/>
      <c r="CL301" s="216"/>
      <c r="CM301" s="216"/>
      <c r="CN301" s="216"/>
      <c r="CO301" s="216"/>
      <c r="CP301" s="216"/>
      <c r="CQ301" s="216"/>
      <c r="CR301" s="216"/>
      <c r="CS301" s="216"/>
      <c r="CT301" s="216"/>
      <c r="CU301" s="216"/>
      <c r="CV301" s="216"/>
      <c r="CW301" s="216"/>
      <c r="CX301" s="216"/>
      <c r="CY301" s="216"/>
      <c r="CZ301" s="216"/>
      <c r="DA301" s="216"/>
      <c r="DB301" s="216"/>
      <c r="DC301" s="216"/>
      <c r="DD301" s="216"/>
      <c r="DE301" s="216"/>
      <c r="DF301" s="216"/>
      <c r="DG301" s="216"/>
      <c r="DH301" s="216"/>
      <c r="DI301" s="216"/>
      <c r="DJ301" s="216"/>
      <c r="DK301" s="216"/>
      <c r="DL301" s="216"/>
      <c r="DM301" s="216"/>
      <c r="DN301" s="216"/>
      <c r="DO301" s="216"/>
      <c r="DP301" s="216"/>
      <c r="DQ301" s="216"/>
      <c r="DR301" s="216"/>
      <c r="DS301" s="216"/>
      <c r="DT301" s="216"/>
      <c r="DU301" s="216"/>
      <c r="DV301" s="216"/>
      <c r="DW301" s="216"/>
      <c r="DX301" s="216"/>
      <c r="DY301" s="216"/>
      <c r="DZ301" s="216"/>
      <c r="EA301" s="216"/>
      <c r="EB301" s="216"/>
      <c r="EC301" s="216"/>
      <c r="ED301" s="216"/>
      <c r="EE301" s="216"/>
      <c r="EF301" s="216"/>
      <c r="EG301" s="216"/>
      <c r="EH301" s="216"/>
      <c r="EI301" s="216"/>
      <c r="EJ301" s="216"/>
      <c r="EK301" s="216"/>
      <c r="EL301" s="216"/>
      <c r="EM301" s="216"/>
      <c r="EN301" s="216"/>
      <c r="EO301" s="216"/>
      <c r="EP301" s="216"/>
      <c r="EQ301" s="216"/>
      <c r="ER301" s="216"/>
      <c r="ES301" s="216"/>
      <c r="ET301" s="216"/>
      <c r="EU301" s="216"/>
      <c r="EV301" s="216"/>
      <c r="EW301" s="216"/>
      <c r="EX301" s="216"/>
      <c r="EY301" s="216"/>
      <c r="EZ301" s="216"/>
      <c r="FA301" s="216"/>
      <c r="FB301" s="216"/>
      <c r="FC301" s="216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</row>
    <row r="302" spans="1:287" s="51" customFormat="1" x14ac:dyDescent="0.25">
      <c r="A302" s="198"/>
      <c r="B302" s="198"/>
      <c r="C302" s="226"/>
      <c r="D302" s="224" t="s">
        <v>408</v>
      </c>
      <c r="E302" s="229">
        <v>4</v>
      </c>
      <c r="F302" s="230" t="str">
        <f>Durasi!Q216</f>
        <v>hari</v>
      </c>
      <c r="G302" s="235">
        <f>G300</f>
        <v>15838684.639866669</v>
      </c>
      <c r="H302" s="234">
        <f>G302/$G$400*100</f>
        <v>9.1544343627557243E-2</v>
      </c>
      <c r="I302" s="231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"/>
      <c r="Y302" s="2"/>
      <c r="Z302" s="2"/>
      <c r="AA302" s="219"/>
      <c r="AB302" s="219"/>
      <c r="AC302" s="219"/>
      <c r="AD302" s="2"/>
      <c r="AE302" s="219"/>
      <c r="AF302" s="219"/>
      <c r="AG302" s="219"/>
      <c r="AH302" s="219"/>
      <c r="AI302" s="219"/>
      <c r="AJ302" s="2"/>
      <c r="AK302" s="220">
        <f>H302/$E$302*4</f>
        <v>9.1544343627557243E-2</v>
      </c>
      <c r="AL302" s="219"/>
      <c r="AM302" s="219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9"/>
      <c r="AY302" s="219"/>
      <c r="AZ302" s="219"/>
      <c r="BA302" s="219"/>
      <c r="BB302" s="219"/>
      <c r="BC302" s="219"/>
      <c r="BD302" s="219"/>
      <c r="BE302" s="219"/>
      <c r="BF302" s="219"/>
      <c r="BG302" s="284"/>
      <c r="BH302" s="302"/>
      <c r="BI302" s="216"/>
      <c r="BJ302" s="216"/>
      <c r="BK302" s="216"/>
      <c r="BL302" s="216"/>
      <c r="BM302" s="216"/>
      <c r="BN302" s="216"/>
      <c r="BO302" s="216"/>
      <c r="BP302" s="216"/>
      <c r="BQ302" s="216"/>
      <c r="BR302" s="216"/>
      <c r="BS302" s="216"/>
      <c r="BT302" s="216"/>
      <c r="BU302" s="216"/>
      <c r="BV302" s="216"/>
      <c r="BW302" s="216"/>
      <c r="BX302" s="216"/>
      <c r="BY302" s="216"/>
      <c r="BZ302" s="216"/>
      <c r="CA302" s="216"/>
      <c r="CB302" s="216"/>
      <c r="CC302" s="216"/>
      <c r="CD302" s="216"/>
      <c r="CE302" s="216"/>
      <c r="CF302" s="216"/>
      <c r="CG302" s="216"/>
      <c r="CH302" s="216"/>
      <c r="CI302" s="216"/>
      <c r="CJ302" s="216"/>
      <c r="CL302" s="216"/>
      <c r="CM302" s="216"/>
      <c r="CN302" s="216"/>
      <c r="CO302" s="216"/>
      <c r="CP302" s="216"/>
      <c r="CQ302" s="216"/>
      <c r="CR302" s="216"/>
      <c r="CS302" s="216"/>
      <c r="CT302" s="216"/>
      <c r="CU302" s="216"/>
      <c r="CV302" s="216"/>
      <c r="CW302" s="216"/>
      <c r="CX302" s="216"/>
      <c r="CY302" s="216"/>
      <c r="CZ302" s="216"/>
      <c r="DA302" s="216"/>
      <c r="DB302" s="216"/>
      <c r="DC302" s="216"/>
      <c r="DD302" s="216"/>
      <c r="DE302" s="216"/>
      <c r="DF302" s="216"/>
      <c r="DG302" s="216"/>
      <c r="DH302" s="216"/>
      <c r="DI302" s="216"/>
      <c r="DJ302" s="216"/>
      <c r="DK302" s="216"/>
      <c r="DL302" s="216"/>
      <c r="DM302" s="216"/>
      <c r="DN302" s="216"/>
      <c r="DO302" s="216"/>
      <c r="DP302" s="216"/>
      <c r="DQ302" s="216"/>
      <c r="DR302" s="216"/>
      <c r="DS302" s="216"/>
      <c r="DT302" s="216"/>
      <c r="DU302" s="216"/>
      <c r="DV302" s="216"/>
      <c r="DW302" s="216"/>
      <c r="DX302" s="216"/>
      <c r="DY302" s="216"/>
      <c r="DZ302" s="216"/>
      <c r="EA302" s="216"/>
      <c r="EB302" s="216"/>
      <c r="EC302" s="216"/>
      <c r="ED302" s="216"/>
      <c r="EE302" s="216"/>
      <c r="EF302" s="216"/>
      <c r="EG302" s="216"/>
      <c r="EH302" s="216"/>
      <c r="EI302" s="216"/>
      <c r="EJ302" s="216"/>
      <c r="EK302" s="216"/>
      <c r="EL302" s="216"/>
      <c r="EM302" s="216"/>
      <c r="EN302" s="216"/>
      <c r="EO302" s="216"/>
      <c r="EP302" s="216"/>
      <c r="EQ302" s="216"/>
      <c r="ER302" s="216"/>
      <c r="ES302" s="216"/>
      <c r="ET302" s="216"/>
      <c r="EU302" s="216"/>
      <c r="EV302" s="216"/>
      <c r="EW302" s="216"/>
      <c r="EX302" s="216"/>
      <c r="EY302" s="216"/>
      <c r="EZ302" s="216"/>
      <c r="FA302" s="216"/>
      <c r="FB302" s="216"/>
      <c r="FC302" s="216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</row>
    <row r="303" spans="1:287" s="51" customFormat="1" x14ac:dyDescent="0.25">
      <c r="A303" s="198"/>
      <c r="B303" s="198"/>
      <c r="C303" s="226"/>
      <c r="D303" s="224" t="str">
        <f>Durasi!B226</f>
        <v>LANTAI 4</v>
      </c>
      <c r="E303" s="229"/>
      <c r="F303" s="230"/>
      <c r="G303" s="235"/>
      <c r="H303" s="234"/>
      <c r="I303" s="231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"/>
      <c r="Y303" s="2"/>
      <c r="Z303" s="2"/>
      <c r="AA303" s="219"/>
      <c r="AB303" s="219"/>
      <c r="AC303" s="219"/>
      <c r="AD303" s="2"/>
      <c r="AE303" s="219"/>
      <c r="AF303" s="219"/>
      <c r="AG303" s="219"/>
      <c r="AH303" s="219"/>
      <c r="AI303" s="219"/>
      <c r="AJ303" s="219"/>
      <c r="AK303" s="219"/>
      <c r="AL303" s="219"/>
      <c r="AM303" s="219"/>
      <c r="AN303" s="219"/>
      <c r="AO303" s="219"/>
      <c r="AP303" s="219"/>
      <c r="AQ303" s="219"/>
      <c r="AR303" s="219"/>
      <c r="AS303" s="219"/>
      <c r="AT303" s="219"/>
      <c r="AU303" s="219"/>
      <c r="AV303" s="219"/>
      <c r="AW303" s="219"/>
      <c r="AX303" s="219"/>
      <c r="AY303" s="219"/>
      <c r="AZ303" s="219"/>
      <c r="BA303" s="219"/>
      <c r="BB303" s="219"/>
      <c r="BC303" s="219"/>
      <c r="BD303" s="219"/>
      <c r="BE303" s="219"/>
      <c r="BF303" s="219"/>
      <c r="BG303" s="284"/>
      <c r="BH303" s="302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L303" s="216"/>
      <c r="CM303" s="216"/>
      <c r="CN303" s="216"/>
      <c r="CO303" s="216"/>
      <c r="CP303" s="216"/>
      <c r="CQ303" s="216"/>
      <c r="CR303" s="216"/>
      <c r="CS303" s="216"/>
      <c r="CT303" s="216"/>
      <c r="CU303" s="216"/>
      <c r="CV303" s="216"/>
      <c r="CW303" s="216"/>
      <c r="CX303" s="216"/>
      <c r="CY303" s="216"/>
      <c r="CZ303" s="216"/>
      <c r="DA303" s="216"/>
      <c r="DB303" s="216"/>
      <c r="DC303" s="216"/>
      <c r="DD303" s="216"/>
      <c r="DE303" s="216"/>
      <c r="DF303" s="216"/>
      <c r="DG303" s="216"/>
      <c r="DH303" s="216"/>
      <c r="DI303" s="216"/>
      <c r="DJ303" s="216"/>
      <c r="DK303" s="216"/>
      <c r="DL303" s="216"/>
      <c r="DM303" s="216"/>
      <c r="DN303" s="216"/>
      <c r="DO303" s="216"/>
      <c r="DP303" s="216"/>
      <c r="DQ303" s="216"/>
      <c r="DR303" s="216"/>
      <c r="DS303" s="216"/>
      <c r="DT303" s="216"/>
      <c r="DU303" s="216"/>
      <c r="DV303" s="216"/>
      <c r="DW303" s="216"/>
      <c r="DX303" s="216"/>
      <c r="DY303" s="216"/>
      <c r="DZ303" s="216"/>
      <c r="EA303" s="216"/>
      <c r="EB303" s="216"/>
      <c r="EC303" s="216"/>
      <c r="ED303" s="216"/>
      <c r="EE303" s="216"/>
      <c r="EF303" s="216"/>
      <c r="EG303" s="216"/>
      <c r="EH303" s="216"/>
      <c r="EI303" s="216"/>
      <c r="EJ303" s="216"/>
      <c r="EK303" s="216"/>
      <c r="EL303" s="216"/>
      <c r="EM303" s="216"/>
      <c r="EN303" s="216"/>
      <c r="EO303" s="216"/>
      <c r="EP303" s="216"/>
      <c r="EQ303" s="216"/>
      <c r="ER303" s="216"/>
      <c r="ES303" s="216"/>
      <c r="ET303" s="216"/>
      <c r="EU303" s="216"/>
      <c r="EV303" s="216"/>
      <c r="EW303" s="216"/>
      <c r="EX303" s="216"/>
      <c r="EY303" s="216"/>
      <c r="EZ303" s="216"/>
      <c r="FA303" s="216"/>
      <c r="FB303" s="216"/>
      <c r="FC303" s="216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</row>
    <row r="304" spans="1:287" s="51" customFormat="1" x14ac:dyDescent="0.25">
      <c r="A304" s="198"/>
      <c r="B304" s="198"/>
      <c r="C304" s="226"/>
      <c r="D304" s="224" t="s">
        <v>408</v>
      </c>
      <c r="E304" s="229">
        <v>4</v>
      </c>
      <c r="F304" s="230" t="str">
        <f>Durasi!Q227</f>
        <v>hari</v>
      </c>
      <c r="G304" s="235">
        <f>G302</f>
        <v>15838684.639866669</v>
      </c>
      <c r="H304" s="234">
        <f>G304/$G$400*100</f>
        <v>9.1544343627557243E-2</v>
      </c>
      <c r="I304" s="231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"/>
      <c r="Y304" s="2"/>
      <c r="Z304" s="2"/>
      <c r="AA304" s="219"/>
      <c r="AB304" s="219"/>
      <c r="AC304" s="219"/>
      <c r="AD304" s="2"/>
      <c r="AE304" s="219"/>
      <c r="AF304" s="219"/>
      <c r="AG304" s="219"/>
      <c r="AH304" s="219"/>
      <c r="AI304" s="219"/>
      <c r="AJ304" s="219"/>
      <c r="AK304" s="219"/>
      <c r="AL304" s="219"/>
      <c r="AM304" s="219"/>
      <c r="AN304" s="220">
        <f>H304/$E$304*2</f>
        <v>4.5772171813778621E-2</v>
      </c>
      <c r="AO304" s="219">
        <f>H304/$E$304*2</f>
        <v>4.5772171813778621E-2</v>
      </c>
      <c r="AP304" s="219"/>
      <c r="AQ304" s="219"/>
      <c r="AR304" s="219"/>
      <c r="AS304" s="219"/>
      <c r="AT304" s="219"/>
      <c r="AU304" s="219"/>
      <c r="AV304" s="219"/>
      <c r="AW304" s="219"/>
      <c r="AX304" s="219"/>
      <c r="AY304" s="219"/>
      <c r="AZ304" s="219"/>
      <c r="BA304" s="219"/>
      <c r="BB304" s="219"/>
      <c r="BC304" s="219"/>
      <c r="BD304" s="219"/>
      <c r="BE304" s="219"/>
      <c r="BF304" s="219"/>
      <c r="BG304" s="284"/>
      <c r="BH304" s="302"/>
      <c r="BI304" s="216"/>
      <c r="BJ304" s="216"/>
      <c r="BK304" s="216"/>
      <c r="BL304" s="216"/>
      <c r="BM304" s="216"/>
      <c r="BN304" s="216"/>
      <c r="BO304" s="216"/>
      <c r="BP304" s="216"/>
      <c r="BQ304" s="216"/>
      <c r="BR304" s="216"/>
      <c r="BS304" s="216"/>
      <c r="BT304" s="216"/>
      <c r="BU304" s="216"/>
      <c r="BV304" s="216"/>
      <c r="BW304" s="216"/>
      <c r="BX304" s="216"/>
      <c r="BY304" s="216"/>
      <c r="BZ304" s="216"/>
      <c r="CA304" s="216"/>
      <c r="CB304" s="216"/>
      <c r="CC304" s="216"/>
      <c r="CD304" s="216"/>
      <c r="CE304" s="216"/>
      <c r="CF304" s="216"/>
      <c r="CG304" s="216"/>
      <c r="CH304" s="216"/>
      <c r="CI304" s="216"/>
      <c r="CJ304" s="216"/>
      <c r="CL304" s="216"/>
      <c r="CM304" s="216"/>
      <c r="CN304" s="216"/>
      <c r="CO304" s="216"/>
      <c r="CP304" s="216"/>
      <c r="CQ304" s="216"/>
      <c r="CR304" s="216"/>
      <c r="CS304" s="216"/>
      <c r="CT304" s="216"/>
      <c r="CU304" s="216"/>
      <c r="CV304" s="216"/>
      <c r="CW304" s="216"/>
      <c r="CX304" s="216"/>
      <c r="CY304" s="216"/>
      <c r="CZ304" s="216"/>
      <c r="DA304" s="216"/>
      <c r="DB304" s="216"/>
      <c r="DC304" s="216"/>
      <c r="DD304" s="216"/>
      <c r="DE304" s="216"/>
      <c r="DF304" s="216"/>
      <c r="DG304" s="216"/>
      <c r="DH304" s="216"/>
      <c r="DI304" s="216"/>
      <c r="DJ304" s="216"/>
      <c r="DK304" s="216"/>
      <c r="DL304" s="216"/>
      <c r="DM304" s="216"/>
      <c r="DN304" s="216"/>
      <c r="DO304" s="216"/>
      <c r="DP304" s="216"/>
      <c r="DQ304" s="216"/>
      <c r="DR304" s="216"/>
      <c r="DS304" s="216"/>
      <c r="DT304" s="216"/>
      <c r="DU304" s="216"/>
      <c r="DV304" s="216"/>
      <c r="DW304" s="216"/>
      <c r="DX304" s="216"/>
      <c r="DY304" s="216"/>
      <c r="DZ304" s="216"/>
      <c r="EA304" s="216"/>
      <c r="EB304" s="216"/>
      <c r="EC304" s="216"/>
      <c r="ED304" s="216"/>
      <c r="EE304" s="216"/>
      <c r="EF304" s="216"/>
      <c r="EG304" s="216"/>
      <c r="EH304" s="216"/>
      <c r="EI304" s="216"/>
      <c r="EJ304" s="216"/>
      <c r="EK304" s="216"/>
      <c r="EL304" s="216"/>
      <c r="EM304" s="216"/>
      <c r="EN304" s="216"/>
      <c r="EO304" s="216"/>
      <c r="EP304" s="216"/>
      <c r="EQ304" s="216"/>
      <c r="ER304" s="216"/>
      <c r="ES304" s="216"/>
      <c r="ET304" s="216"/>
      <c r="EU304" s="216"/>
      <c r="EV304" s="216"/>
      <c r="EW304" s="216"/>
      <c r="EX304" s="216"/>
      <c r="EY304" s="216"/>
      <c r="EZ304" s="216"/>
      <c r="FA304" s="216"/>
      <c r="FB304" s="216"/>
      <c r="FC304" s="216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</row>
    <row r="305" spans="1:180" s="51" customFormat="1" x14ac:dyDescent="0.25">
      <c r="A305" s="198"/>
      <c r="B305" s="198"/>
      <c r="C305" s="226"/>
      <c r="D305" s="224" t="str">
        <f>Durasi!B237</f>
        <v>LANTAI 5</v>
      </c>
      <c r="E305" s="229"/>
      <c r="F305" s="230"/>
      <c r="G305" s="235"/>
      <c r="H305" s="234"/>
      <c r="I305" s="231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"/>
      <c r="Y305" s="2"/>
      <c r="Z305" s="2"/>
      <c r="AA305" s="219"/>
      <c r="AB305" s="219"/>
      <c r="AC305" s="219"/>
      <c r="AD305" s="2"/>
      <c r="AE305" s="219"/>
      <c r="AF305" s="219"/>
      <c r="AG305" s="219"/>
      <c r="AH305" s="219"/>
      <c r="AI305" s="219"/>
      <c r="AJ305" s="219"/>
      <c r="AK305" s="219"/>
      <c r="AL305" s="219"/>
      <c r="AM305" s="219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9"/>
      <c r="AY305" s="219"/>
      <c r="AZ305" s="219"/>
      <c r="BA305" s="219"/>
      <c r="BB305" s="219"/>
      <c r="BC305" s="219"/>
      <c r="BD305" s="219"/>
      <c r="BE305" s="219"/>
      <c r="BF305" s="219"/>
      <c r="BG305" s="284"/>
      <c r="BH305" s="302"/>
      <c r="BI305" s="216"/>
      <c r="BJ305" s="216"/>
      <c r="BK305" s="216"/>
      <c r="BL305" s="216"/>
      <c r="BM305" s="216"/>
      <c r="BN305" s="216"/>
      <c r="BO305" s="216"/>
      <c r="BP305" s="216"/>
      <c r="BQ305" s="216"/>
      <c r="BR305" s="216"/>
      <c r="BS305" s="216"/>
      <c r="BT305" s="216"/>
      <c r="BU305" s="216"/>
      <c r="BV305" s="216"/>
      <c r="BW305" s="216"/>
      <c r="BX305" s="216"/>
      <c r="BY305" s="216"/>
      <c r="BZ305" s="216"/>
      <c r="CA305" s="216"/>
      <c r="CB305" s="216"/>
      <c r="CC305" s="216"/>
      <c r="CD305" s="216"/>
      <c r="CE305" s="216"/>
      <c r="CF305" s="216"/>
      <c r="CG305" s="216"/>
      <c r="CH305" s="216"/>
      <c r="CI305" s="216"/>
      <c r="CJ305" s="216"/>
      <c r="CL305" s="216"/>
      <c r="CM305" s="216"/>
      <c r="CN305" s="216"/>
      <c r="CO305" s="216"/>
      <c r="CP305" s="216"/>
      <c r="CQ305" s="216"/>
      <c r="CR305" s="216"/>
      <c r="CS305" s="216"/>
      <c r="CT305" s="216"/>
      <c r="CU305" s="216"/>
      <c r="CV305" s="216"/>
      <c r="CW305" s="216"/>
      <c r="CX305" s="216"/>
      <c r="CY305" s="216"/>
      <c r="CZ305" s="216"/>
      <c r="DA305" s="216"/>
      <c r="DB305" s="216"/>
      <c r="DC305" s="216"/>
      <c r="DD305" s="216"/>
      <c r="DE305" s="216"/>
      <c r="DF305" s="216"/>
      <c r="DG305" s="216"/>
      <c r="DH305" s="216"/>
      <c r="DI305" s="216"/>
      <c r="DJ305" s="216"/>
      <c r="DK305" s="216"/>
      <c r="DL305" s="216"/>
      <c r="DM305" s="216"/>
      <c r="DN305" s="216"/>
      <c r="DO305" s="216"/>
      <c r="DP305" s="216"/>
      <c r="DQ305" s="216"/>
      <c r="DR305" s="216"/>
      <c r="DS305" s="216"/>
      <c r="DT305" s="216"/>
      <c r="DU305" s="216"/>
      <c r="DV305" s="216"/>
      <c r="DW305" s="216"/>
      <c r="DX305" s="216"/>
      <c r="DY305" s="216"/>
      <c r="DZ305" s="216"/>
      <c r="EA305" s="216"/>
      <c r="EB305" s="216"/>
      <c r="EC305" s="216"/>
      <c r="ED305" s="216"/>
      <c r="EE305" s="216"/>
      <c r="EF305" s="216"/>
      <c r="EG305" s="216"/>
      <c r="EH305" s="216"/>
      <c r="EI305" s="216"/>
      <c r="EJ305" s="216"/>
      <c r="EK305" s="216"/>
      <c r="EL305" s="216"/>
      <c r="EM305" s="216"/>
      <c r="EN305" s="216"/>
      <c r="EO305" s="216"/>
      <c r="EP305" s="216"/>
      <c r="EQ305" s="216"/>
      <c r="ER305" s="216"/>
      <c r="ES305" s="216"/>
      <c r="ET305" s="216"/>
      <c r="EU305" s="216"/>
      <c r="EV305" s="216"/>
      <c r="EW305" s="216"/>
      <c r="EX305" s="216"/>
      <c r="EY305" s="216"/>
      <c r="EZ305" s="216"/>
      <c r="FA305" s="216"/>
      <c r="FB305" s="216"/>
      <c r="FC305" s="216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</row>
    <row r="306" spans="1:180" s="51" customFormat="1" x14ac:dyDescent="0.25">
      <c r="A306" s="198"/>
      <c r="B306" s="198"/>
      <c r="C306" s="226"/>
      <c r="D306" s="224" t="s">
        <v>408</v>
      </c>
      <c r="E306" s="229">
        <v>4</v>
      </c>
      <c r="F306" s="230" t="str">
        <f>Durasi!Q238</f>
        <v>hari</v>
      </c>
      <c r="G306" s="235">
        <f>G304</f>
        <v>15838684.639866669</v>
      </c>
      <c r="H306" s="234">
        <f>G306/$G$400*100</f>
        <v>9.1544343627557243E-2</v>
      </c>
      <c r="I306" s="231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"/>
      <c r="Y306" s="2"/>
      <c r="Z306" s="2"/>
      <c r="AA306" s="219"/>
      <c r="AB306" s="219"/>
      <c r="AC306" s="219"/>
      <c r="AD306" s="2"/>
      <c r="AE306" s="219"/>
      <c r="AF306" s="219"/>
      <c r="AG306" s="219"/>
      <c r="AH306" s="219"/>
      <c r="AI306" s="219"/>
      <c r="AJ306" s="219"/>
      <c r="AK306" s="219"/>
      <c r="AL306" s="219"/>
      <c r="AM306" s="219"/>
      <c r="AN306" s="219"/>
      <c r="AO306" s="219"/>
      <c r="AP306" s="219"/>
      <c r="AQ306" s="2"/>
      <c r="AR306" s="220">
        <f>H306/$E$306*4</f>
        <v>9.1544343627557243E-2</v>
      </c>
      <c r="AS306" s="219"/>
      <c r="AT306" s="219"/>
      <c r="AU306" s="219"/>
      <c r="AV306" s="219"/>
      <c r="AW306" s="219"/>
      <c r="AX306" s="219"/>
      <c r="AY306" s="219"/>
      <c r="AZ306" s="219"/>
      <c r="BA306" s="219"/>
      <c r="BB306" s="219"/>
      <c r="BC306" s="219"/>
      <c r="BD306" s="219"/>
      <c r="BE306" s="219"/>
      <c r="BF306" s="219"/>
      <c r="BG306" s="284"/>
      <c r="BH306" s="302"/>
      <c r="BI306" s="216"/>
      <c r="BJ306" s="216"/>
      <c r="BK306" s="216"/>
      <c r="BL306" s="216"/>
      <c r="BM306" s="216"/>
      <c r="BN306" s="216"/>
      <c r="BO306" s="216"/>
      <c r="BP306" s="216"/>
      <c r="BQ306" s="216"/>
      <c r="BR306" s="216"/>
      <c r="BS306" s="216"/>
      <c r="BT306" s="216"/>
      <c r="BU306" s="216"/>
      <c r="BV306" s="216"/>
      <c r="BW306" s="216"/>
      <c r="BX306" s="216"/>
      <c r="BY306" s="216"/>
      <c r="BZ306" s="216"/>
      <c r="CA306" s="216"/>
      <c r="CB306" s="216"/>
      <c r="CC306" s="216"/>
      <c r="CD306" s="216"/>
      <c r="CE306" s="216"/>
      <c r="CF306" s="216"/>
      <c r="CG306" s="216"/>
      <c r="CH306" s="216"/>
      <c r="CI306" s="216"/>
      <c r="CJ306" s="216"/>
      <c r="CL306" s="216"/>
      <c r="CM306" s="216"/>
      <c r="CN306" s="216"/>
      <c r="CO306" s="216"/>
      <c r="CP306" s="216"/>
      <c r="CQ306" s="216"/>
      <c r="CR306" s="216"/>
      <c r="CS306" s="216"/>
      <c r="CT306" s="216"/>
      <c r="CU306" s="216"/>
      <c r="CV306" s="216"/>
      <c r="CW306" s="216"/>
      <c r="CX306" s="216"/>
      <c r="CY306" s="216"/>
      <c r="CZ306" s="216"/>
      <c r="DA306" s="216"/>
      <c r="DB306" s="216"/>
      <c r="DC306" s="216"/>
      <c r="DD306" s="216"/>
      <c r="DE306" s="216"/>
      <c r="DF306" s="216"/>
      <c r="DG306" s="216"/>
      <c r="DH306" s="216"/>
      <c r="DI306" s="216"/>
      <c r="DJ306" s="216"/>
      <c r="DK306" s="216"/>
      <c r="DL306" s="216"/>
      <c r="DM306" s="216"/>
      <c r="DN306" s="216"/>
      <c r="DO306" s="216"/>
      <c r="DP306" s="216"/>
      <c r="DQ306" s="216"/>
      <c r="DR306" s="216"/>
      <c r="DS306" s="216"/>
      <c r="DT306" s="216"/>
      <c r="DU306" s="216"/>
      <c r="DV306" s="216"/>
      <c r="DW306" s="216"/>
      <c r="DX306" s="216"/>
      <c r="DY306" s="216"/>
      <c r="DZ306" s="216"/>
      <c r="EA306" s="216"/>
      <c r="EB306" s="216"/>
      <c r="EC306" s="216"/>
      <c r="ED306" s="216"/>
      <c r="EE306" s="216"/>
      <c r="EF306" s="216"/>
      <c r="EG306" s="216"/>
      <c r="EH306" s="216"/>
      <c r="EI306" s="216"/>
      <c r="EJ306" s="216"/>
      <c r="EK306" s="216"/>
      <c r="EL306" s="216"/>
      <c r="EM306" s="216"/>
      <c r="EN306" s="216"/>
      <c r="EO306" s="216"/>
      <c r="EP306" s="216"/>
      <c r="EQ306" s="216"/>
      <c r="ER306" s="216"/>
      <c r="ES306" s="216"/>
      <c r="ET306" s="216"/>
      <c r="EU306" s="216"/>
      <c r="EV306" s="216"/>
      <c r="EW306" s="216"/>
      <c r="EX306" s="216"/>
      <c r="EY306" s="216"/>
      <c r="EZ306" s="216"/>
      <c r="FA306" s="216"/>
      <c r="FB306" s="216"/>
      <c r="FC306" s="216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</row>
    <row r="307" spans="1:180" s="51" customFormat="1" x14ac:dyDescent="0.25">
      <c r="A307" s="198"/>
      <c r="B307" s="198"/>
      <c r="C307" s="226"/>
      <c r="D307" s="224" t="str">
        <f>Durasi!B248</f>
        <v>LANTAI 6</v>
      </c>
      <c r="E307" s="229"/>
      <c r="F307" s="230"/>
      <c r="G307" s="235"/>
      <c r="H307" s="234"/>
      <c r="I307" s="231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"/>
      <c r="Y307" s="2"/>
      <c r="Z307" s="2"/>
      <c r="AA307" s="219"/>
      <c r="AB307" s="219"/>
      <c r="AC307" s="219"/>
      <c r="AD307" s="2"/>
      <c r="AE307" s="219"/>
      <c r="AF307" s="219"/>
      <c r="AG307" s="219"/>
      <c r="AH307" s="219"/>
      <c r="AI307" s="219"/>
      <c r="AJ307" s="219"/>
      <c r="AK307" s="219"/>
      <c r="AL307" s="219"/>
      <c r="AM307" s="219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9"/>
      <c r="AY307" s="219"/>
      <c r="AZ307" s="219"/>
      <c r="BA307" s="219"/>
      <c r="BB307" s="219"/>
      <c r="BC307" s="219"/>
      <c r="BD307" s="219"/>
      <c r="BE307" s="219"/>
      <c r="BF307" s="219"/>
      <c r="BG307" s="284"/>
      <c r="BH307" s="302"/>
      <c r="BI307" s="216"/>
      <c r="BJ307" s="216"/>
      <c r="BK307" s="216"/>
      <c r="BL307" s="216"/>
      <c r="BM307" s="216"/>
      <c r="BN307" s="216"/>
      <c r="BO307" s="216"/>
      <c r="BP307" s="216"/>
      <c r="BQ307" s="216"/>
      <c r="BR307" s="216"/>
      <c r="BS307" s="216"/>
      <c r="BT307" s="216"/>
      <c r="BU307" s="216"/>
      <c r="BV307" s="216"/>
      <c r="BW307" s="216"/>
      <c r="BX307" s="216"/>
      <c r="BY307" s="216"/>
      <c r="BZ307" s="216"/>
      <c r="CA307" s="216"/>
      <c r="CB307" s="216"/>
      <c r="CC307" s="216"/>
      <c r="CD307" s="216"/>
      <c r="CE307" s="216"/>
      <c r="CF307" s="216"/>
      <c r="CG307" s="216"/>
      <c r="CH307" s="216"/>
      <c r="CI307" s="216"/>
      <c r="CJ307" s="216"/>
      <c r="CL307" s="216"/>
      <c r="CM307" s="216"/>
      <c r="CN307" s="216"/>
      <c r="CO307" s="216"/>
      <c r="CP307" s="216"/>
      <c r="CQ307" s="216"/>
      <c r="CR307" s="216"/>
      <c r="CS307" s="216"/>
      <c r="CT307" s="216"/>
      <c r="CU307" s="216"/>
      <c r="CV307" s="216"/>
      <c r="CW307" s="216"/>
      <c r="CX307" s="216"/>
      <c r="CY307" s="216"/>
      <c r="CZ307" s="216"/>
      <c r="DA307" s="216"/>
      <c r="DB307" s="216"/>
      <c r="DC307" s="216"/>
      <c r="DD307" s="216"/>
      <c r="DE307" s="216"/>
      <c r="DF307" s="216"/>
      <c r="DG307" s="216"/>
      <c r="DH307" s="216"/>
      <c r="DI307" s="216"/>
      <c r="DJ307" s="216"/>
      <c r="DK307" s="216"/>
      <c r="DL307" s="216"/>
      <c r="DM307" s="216"/>
      <c r="DN307" s="216"/>
      <c r="DO307" s="216"/>
      <c r="DP307" s="216"/>
      <c r="DQ307" s="216"/>
      <c r="DR307" s="216"/>
      <c r="DS307" s="216"/>
      <c r="DT307" s="216"/>
      <c r="DU307" s="216"/>
      <c r="DV307" s="216"/>
      <c r="DW307" s="216"/>
      <c r="DX307" s="216"/>
      <c r="DY307" s="216"/>
      <c r="DZ307" s="216"/>
      <c r="EA307" s="216"/>
      <c r="EB307" s="216"/>
      <c r="EC307" s="216"/>
      <c r="ED307" s="216"/>
      <c r="EE307" s="216"/>
      <c r="EF307" s="216"/>
      <c r="EG307" s="216"/>
      <c r="EH307" s="216"/>
      <c r="EI307" s="216"/>
      <c r="EJ307" s="216"/>
      <c r="EK307" s="216"/>
      <c r="EL307" s="216"/>
      <c r="EM307" s="216"/>
      <c r="EN307" s="216"/>
      <c r="EO307" s="216"/>
      <c r="EP307" s="216"/>
      <c r="EQ307" s="216"/>
      <c r="ER307" s="216"/>
      <c r="ES307" s="216"/>
      <c r="ET307" s="216"/>
      <c r="EU307" s="216"/>
      <c r="EV307" s="216"/>
      <c r="EW307" s="216"/>
      <c r="EX307" s="216"/>
      <c r="EY307" s="216"/>
      <c r="EZ307" s="216"/>
      <c r="FA307" s="216"/>
      <c r="FB307" s="216"/>
      <c r="FC307" s="216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</row>
    <row r="308" spans="1:180" s="51" customFormat="1" x14ac:dyDescent="0.25">
      <c r="A308" s="198"/>
      <c r="B308" s="198"/>
      <c r="C308" s="226"/>
      <c r="D308" s="224" t="s">
        <v>408</v>
      </c>
      <c r="E308" s="229">
        <v>4</v>
      </c>
      <c r="F308" s="230" t="str">
        <f>Durasi!Q249</f>
        <v>hari</v>
      </c>
      <c r="G308" s="235">
        <f>G306</f>
        <v>15838684.639866669</v>
      </c>
      <c r="H308" s="234">
        <f>G308/$G$400*100</f>
        <v>9.1544343627557243E-2</v>
      </c>
      <c r="I308" s="231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"/>
      <c r="Y308" s="2"/>
      <c r="Z308" s="2"/>
      <c r="AA308" s="219"/>
      <c r="AB308" s="219"/>
      <c r="AC308" s="219"/>
      <c r="AD308" s="2"/>
      <c r="AE308" s="219"/>
      <c r="AF308" s="219"/>
      <c r="AG308" s="219"/>
      <c r="AH308" s="219"/>
      <c r="AI308" s="219"/>
      <c r="AJ308" s="219"/>
      <c r="AK308" s="219"/>
      <c r="AL308" s="219"/>
      <c r="AM308" s="219"/>
      <c r="AN308" s="219"/>
      <c r="AO308" s="219"/>
      <c r="AP308" s="219"/>
      <c r="AQ308" s="219"/>
      <c r="AR308" s="219"/>
      <c r="AS308" s="219"/>
      <c r="AT308" s="219"/>
      <c r="AU308" s="2"/>
      <c r="AV308" s="220">
        <f>H308/$E$308*4</f>
        <v>9.1544343627557243E-2</v>
      </c>
      <c r="AW308" s="219"/>
      <c r="AX308" s="219"/>
      <c r="AY308" s="219"/>
      <c r="AZ308" s="219"/>
      <c r="BA308" s="219"/>
      <c r="BB308" s="219"/>
      <c r="BC308" s="219"/>
      <c r="BD308" s="219"/>
      <c r="BE308" s="219"/>
      <c r="BF308" s="219"/>
      <c r="BG308" s="284"/>
      <c r="BH308" s="302"/>
      <c r="BI308" s="216"/>
      <c r="BJ308" s="216"/>
      <c r="BK308" s="216"/>
      <c r="BL308" s="216"/>
      <c r="BM308" s="216"/>
      <c r="BN308" s="216"/>
      <c r="BO308" s="216"/>
      <c r="BP308" s="216"/>
      <c r="BQ308" s="216"/>
      <c r="BR308" s="216"/>
      <c r="BS308" s="216"/>
      <c r="BT308" s="216"/>
      <c r="BU308" s="216"/>
      <c r="BV308" s="216"/>
      <c r="BW308" s="216"/>
      <c r="BX308" s="216"/>
      <c r="BY308" s="216"/>
      <c r="BZ308" s="216"/>
      <c r="CA308" s="216"/>
      <c r="CB308" s="216"/>
      <c r="CC308" s="216"/>
      <c r="CD308" s="216"/>
      <c r="CE308" s="216"/>
      <c r="CF308" s="216"/>
      <c r="CG308" s="216"/>
      <c r="CH308" s="216"/>
      <c r="CI308" s="216"/>
      <c r="CJ308" s="216"/>
      <c r="CL308" s="216"/>
      <c r="CM308" s="216"/>
      <c r="CN308" s="216"/>
      <c r="CO308" s="216"/>
      <c r="CP308" s="216"/>
      <c r="CQ308" s="216"/>
      <c r="CR308" s="216"/>
      <c r="CS308" s="216"/>
      <c r="CT308" s="216"/>
      <c r="CU308" s="216"/>
      <c r="CV308" s="216"/>
      <c r="CW308" s="216"/>
      <c r="CX308" s="216"/>
      <c r="CY308" s="216"/>
      <c r="CZ308" s="216"/>
      <c r="DA308" s="216"/>
      <c r="DB308" s="216"/>
      <c r="DC308" s="216"/>
      <c r="DD308" s="216"/>
      <c r="DE308" s="216"/>
      <c r="DF308" s="216"/>
      <c r="DG308" s="216"/>
      <c r="DH308" s="216"/>
      <c r="DI308" s="216"/>
      <c r="DJ308" s="216"/>
      <c r="DK308" s="216"/>
      <c r="DL308" s="216"/>
      <c r="DM308" s="216"/>
      <c r="DN308" s="216"/>
      <c r="DO308" s="216"/>
      <c r="DP308" s="216"/>
      <c r="DQ308" s="216"/>
      <c r="DR308" s="216"/>
      <c r="DS308" s="216"/>
      <c r="DT308" s="216"/>
      <c r="DU308" s="216"/>
      <c r="DV308" s="216"/>
      <c r="DW308" s="216"/>
      <c r="DX308" s="216"/>
      <c r="DY308" s="216"/>
      <c r="DZ308" s="216"/>
      <c r="EA308" s="216"/>
      <c r="EB308" s="216"/>
      <c r="EC308" s="216"/>
      <c r="ED308" s="216"/>
      <c r="EE308" s="216"/>
      <c r="EF308" s="216"/>
      <c r="EG308" s="216"/>
      <c r="EH308" s="216"/>
      <c r="EI308" s="216"/>
      <c r="EJ308" s="216"/>
      <c r="EK308" s="216"/>
      <c r="EL308" s="216"/>
      <c r="EM308" s="216"/>
      <c r="EN308" s="216"/>
      <c r="EO308" s="216"/>
      <c r="EP308" s="216"/>
      <c r="EQ308" s="216"/>
      <c r="ER308" s="216"/>
      <c r="ES308" s="216"/>
      <c r="ET308" s="216"/>
      <c r="EU308" s="216"/>
      <c r="EV308" s="216"/>
      <c r="EW308" s="216"/>
      <c r="EX308" s="216"/>
      <c r="EY308" s="216"/>
      <c r="EZ308" s="216"/>
      <c r="FA308" s="216"/>
      <c r="FB308" s="216"/>
      <c r="FC308" s="216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</row>
    <row r="309" spans="1:180" s="51" customFormat="1" x14ac:dyDescent="0.25">
      <c r="A309" s="198"/>
      <c r="B309" s="198"/>
      <c r="C309" s="226"/>
      <c r="D309" s="224" t="str">
        <f>Durasi!B259</f>
        <v>LANTAI 7</v>
      </c>
      <c r="E309" s="229"/>
      <c r="F309" s="230"/>
      <c r="G309" s="235"/>
      <c r="H309" s="234"/>
      <c r="I309" s="231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"/>
      <c r="Y309" s="2"/>
      <c r="Z309" s="2"/>
      <c r="AA309" s="219"/>
      <c r="AB309" s="219"/>
      <c r="AC309" s="219"/>
      <c r="AD309" s="2"/>
      <c r="AE309" s="219"/>
      <c r="AF309" s="219"/>
      <c r="AG309" s="219"/>
      <c r="AH309" s="219"/>
      <c r="AI309" s="219"/>
      <c r="AJ309" s="219"/>
      <c r="AK309" s="219"/>
      <c r="AL309" s="219"/>
      <c r="AM309" s="219"/>
      <c r="AN309" s="219"/>
      <c r="AO309" s="219"/>
      <c r="AP309" s="219"/>
      <c r="AQ309" s="219"/>
      <c r="AR309" s="219"/>
      <c r="AS309" s="219"/>
      <c r="AT309" s="219"/>
      <c r="AU309" s="219"/>
      <c r="AV309" s="219"/>
      <c r="AW309" s="219"/>
      <c r="AX309" s="2"/>
      <c r="AY309" s="2"/>
      <c r="AZ309" s="7"/>
      <c r="BA309" s="7"/>
      <c r="BB309" s="7"/>
      <c r="BC309" s="7"/>
      <c r="BD309" s="219"/>
      <c r="BE309" s="219"/>
      <c r="BF309" s="219"/>
      <c r="BG309" s="284"/>
      <c r="BH309" s="302"/>
      <c r="BI309" s="216"/>
      <c r="BJ309" s="216"/>
      <c r="BK309" s="216"/>
      <c r="BL309" s="216"/>
      <c r="BM309" s="216"/>
      <c r="BN309" s="216"/>
      <c r="BO309" s="216"/>
      <c r="BP309" s="216"/>
      <c r="BQ309" s="216"/>
      <c r="BR309" s="216"/>
      <c r="BS309" s="216"/>
      <c r="BT309" s="216"/>
      <c r="BU309" s="216"/>
      <c r="BV309" s="216"/>
      <c r="BW309" s="216"/>
      <c r="BX309" s="216"/>
      <c r="BY309" s="216"/>
      <c r="BZ309" s="216"/>
      <c r="CA309" s="216"/>
      <c r="CB309" s="216"/>
      <c r="CC309" s="216"/>
      <c r="CD309" s="216"/>
      <c r="CE309" s="216"/>
      <c r="CF309" s="216"/>
      <c r="CG309" s="216"/>
      <c r="CH309" s="216"/>
      <c r="CI309" s="216"/>
      <c r="CJ309" s="216"/>
      <c r="CL309" s="216"/>
      <c r="CM309" s="216"/>
      <c r="CN309" s="216"/>
      <c r="CO309" s="216"/>
      <c r="CP309" s="216"/>
      <c r="CQ309" s="216"/>
      <c r="CR309" s="216"/>
      <c r="CS309" s="216"/>
      <c r="CT309" s="216"/>
      <c r="CU309" s="216"/>
      <c r="CV309" s="216"/>
      <c r="CW309" s="216"/>
      <c r="CX309" s="216"/>
      <c r="CY309" s="216"/>
      <c r="CZ309" s="216"/>
      <c r="DA309" s="216"/>
      <c r="DB309" s="216"/>
      <c r="DC309" s="216"/>
      <c r="DD309" s="216"/>
      <c r="DE309" s="216"/>
      <c r="DF309" s="216"/>
      <c r="DG309" s="216"/>
      <c r="DH309" s="216"/>
      <c r="DI309" s="216"/>
      <c r="DJ309" s="216"/>
      <c r="DK309" s="216"/>
      <c r="DL309" s="216"/>
      <c r="DM309" s="216"/>
      <c r="DN309" s="216"/>
      <c r="DO309" s="216"/>
      <c r="DP309" s="216"/>
      <c r="DQ309" s="216"/>
      <c r="DR309" s="216"/>
      <c r="DS309" s="216"/>
      <c r="DT309" s="216"/>
      <c r="DU309" s="216"/>
      <c r="DV309" s="216"/>
      <c r="DW309" s="216"/>
      <c r="DX309" s="216"/>
      <c r="DY309" s="216"/>
      <c r="DZ309" s="216"/>
      <c r="EA309" s="216"/>
      <c r="EB309" s="216"/>
      <c r="EC309" s="216"/>
      <c r="ED309" s="216"/>
      <c r="EE309" s="216"/>
      <c r="EF309" s="216"/>
      <c r="EG309" s="216"/>
      <c r="EH309" s="216"/>
      <c r="EI309" s="216"/>
      <c r="EJ309" s="216"/>
      <c r="EK309" s="216"/>
      <c r="EL309" s="216"/>
      <c r="EM309" s="216"/>
      <c r="EN309" s="216"/>
      <c r="EO309" s="216"/>
      <c r="EP309" s="216"/>
      <c r="EQ309" s="216"/>
      <c r="ER309" s="216"/>
      <c r="ES309" s="216"/>
      <c r="ET309" s="216"/>
      <c r="EU309" s="216"/>
      <c r="EV309" s="216"/>
      <c r="EW309" s="216"/>
      <c r="EX309" s="216"/>
      <c r="EY309" s="216"/>
      <c r="EZ309" s="216"/>
      <c r="FA309" s="216"/>
      <c r="FB309" s="216"/>
      <c r="FC309" s="216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</row>
    <row r="310" spans="1:180" s="51" customFormat="1" x14ac:dyDescent="0.25">
      <c r="A310" s="198"/>
      <c r="B310" s="198"/>
      <c r="C310" s="226"/>
      <c r="D310" s="224" t="s">
        <v>408</v>
      </c>
      <c r="E310" s="229">
        <v>4</v>
      </c>
      <c r="F310" s="230" t="str">
        <f>Durasi!Q260</f>
        <v>hari</v>
      </c>
      <c r="G310" s="235">
        <f>G308</f>
        <v>15838684.639866669</v>
      </c>
      <c r="H310" s="234">
        <f>G310/$G$400*100</f>
        <v>9.1544343627557243E-2</v>
      </c>
      <c r="I310" s="231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"/>
      <c r="Y310" s="2"/>
      <c r="Z310" s="2"/>
      <c r="AA310" s="219"/>
      <c r="AB310" s="219"/>
      <c r="AC310" s="219"/>
      <c r="AD310" s="2"/>
      <c r="AE310" s="219"/>
      <c r="AF310" s="219"/>
      <c r="AG310" s="219"/>
      <c r="AH310" s="219"/>
      <c r="AI310" s="219"/>
      <c r="AJ310" s="219"/>
      <c r="AK310" s="219"/>
      <c r="AL310" s="219"/>
      <c r="AM310" s="219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"/>
      <c r="AY310" s="220">
        <f>H310/$E$310*4</f>
        <v>9.1544343627557243E-2</v>
      </c>
      <c r="AZ310" s="219"/>
      <c r="BA310" s="7"/>
      <c r="BB310" s="7"/>
      <c r="BC310" s="7"/>
      <c r="BD310" s="219"/>
      <c r="BE310" s="7"/>
      <c r="BF310" s="7"/>
      <c r="BG310" s="284"/>
      <c r="BH310" s="302"/>
      <c r="BI310" s="216"/>
      <c r="BJ310" s="216"/>
      <c r="BK310" s="216"/>
      <c r="BL310" s="216"/>
      <c r="BM310" s="216"/>
      <c r="BN310" s="216"/>
      <c r="BO310" s="216"/>
      <c r="BP310" s="216"/>
      <c r="BQ310" s="216"/>
      <c r="BR310" s="216"/>
      <c r="BS310" s="216"/>
      <c r="BT310" s="216"/>
      <c r="BU310" s="216"/>
      <c r="BV310" s="216"/>
      <c r="BW310" s="216"/>
      <c r="BX310" s="216"/>
      <c r="BY310" s="216"/>
      <c r="BZ310" s="216"/>
      <c r="CA310" s="216"/>
      <c r="CB310" s="216"/>
      <c r="CC310" s="216"/>
      <c r="CD310" s="216"/>
      <c r="CE310" s="216"/>
      <c r="CF310" s="216"/>
      <c r="CG310" s="216"/>
      <c r="CH310" s="216"/>
      <c r="CI310" s="216"/>
      <c r="CJ310" s="216"/>
      <c r="CL310" s="216"/>
      <c r="CM310" s="216"/>
      <c r="CN310" s="216"/>
      <c r="CO310" s="216"/>
      <c r="CP310" s="216"/>
      <c r="CQ310" s="216"/>
      <c r="CR310" s="216"/>
      <c r="CS310" s="216"/>
      <c r="CT310" s="216"/>
      <c r="CU310" s="216"/>
      <c r="CV310" s="216"/>
      <c r="CW310" s="216"/>
      <c r="CX310" s="216"/>
      <c r="CY310" s="216"/>
      <c r="CZ310" s="216"/>
      <c r="DA310" s="216"/>
      <c r="DB310" s="216"/>
      <c r="DC310" s="216"/>
      <c r="DD310" s="216"/>
      <c r="DE310" s="216"/>
      <c r="DF310" s="216"/>
      <c r="DG310" s="216"/>
      <c r="DH310" s="216"/>
      <c r="DI310" s="216"/>
      <c r="DJ310" s="216"/>
      <c r="DK310" s="216"/>
      <c r="DL310" s="216"/>
      <c r="DM310" s="216"/>
      <c r="DN310" s="216"/>
      <c r="DO310" s="216"/>
      <c r="DP310" s="216"/>
      <c r="DQ310" s="216"/>
      <c r="DR310" s="216"/>
      <c r="DS310" s="216"/>
      <c r="DT310" s="216"/>
      <c r="DU310" s="216"/>
      <c r="DV310" s="216"/>
      <c r="DW310" s="216"/>
      <c r="DX310" s="216"/>
      <c r="DY310" s="216"/>
      <c r="DZ310" s="216"/>
      <c r="EA310" s="216"/>
      <c r="EB310" s="216"/>
      <c r="EC310" s="216"/>
      <c r="ED310" s="216"/>
      <c r="EE310" s="216"/>
      <c r="EF310" s="216"/>
      <c r="EG310" s="216"/>
      <c r="EH310" s="216"/>
      <c r="EI310" s="216"/>
      <c r="EJ310" s="216"/>
      <c r="EK310" s="216"/>
      <c r="EL310" s="216"/>
      <c r="EM310" s="216"/>
      <c r="EN310" s="216"/>
      <c r="EO310" s="216"/>
      <c r="EP310" s="216"/>
      <c r="EQ310" s="216"/>
      <c r="ER310" s="216"/>
      <c r="ES310" s="216"/>
      <c r="ET310" s="216"/>
      <c r="EU310" s="216"/>
      <c r="EV310" s="216"/>
      <c r="EW310" s="216"/>
      <c r="EX310" s="216"/>
      <c r="EY310" s="216"/>
      <c r="EZ310" s="216"/>
      <c r="FA310" s="216"/>
      <c r="FB310" s="216"/>
      <c r="FC310" s="216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</row>
    <row r="311" spans="1:180" s="51" customFormat="1" x14ac:dyDescent="0.25">
      <c r="A311" s="198"/>
      <c r="B311" s="198"/>
      <c r="C311" s="226"/>
      <c r="D311" s="224" t="s">
        <v>411</v>
      </c>
      <c r="E311" s="229"/>
      <c r="F311" s="230"/>
      <c r="G311" s="235"/>
      <c r="H311" s="234"/>
      <c r="I311" s="231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"/>
      <c r="Y311" s="2"/>
      <c r="Z311" s="2"/>
      <c r="AA311" s="219"/>
      <c r="AB311" s="219"/>
      <c r="AC311" s="219"/>
      <c r="AD311" s="2"/>
      <c r="AE311" s="219"/>
      <c r="AF311" s="219"/>
      <c r="AG311" s="219"/>
      <c r="AH311" s="219"/>
      <c r="AI311" s="219"/>
      <c r="AJ311" s="219"/>
      <c r="AK311" s="219"/>
      <c r="AL311" s="219"/>
      <c r="AM311" s="219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"/>
      <c r="AY311" s="2"/>
      <c r="AZ311" s="7"/>
      <c r="BA311" s="7"/>
      <c r="BB311" s="7"/>
      <c r="BC311" s="7"/>
      <c r="BD311" s="219"/>
      <c r="BE311" s="219"/>
      <c r="BF311" s="219"/>
      <c r="BG311" s="284"/>
      <c r="BH311" s="302"/>
      <c r="BI311" s="216"/>
      <c r="BJ311" s="216"/>
      <c r="BK311" s="216"/>
      <c r="BL311" s="216"/>
      <c r="BM311" s="216"/>
      <c r="BN311" s="216"/>
      <c r="BO311" s="216"/>
      <c r="BP311" s="216"/>
      <c r="BQ311" s="216"/>
      <c r="BR311" s="216"/>
      <c r="BS311" s="216"/>
      <c r="BT311" s="216"/>
      <c r="BU311" s="216"/>
      <c r="BV311" s="216"/>
      <c r="BW311" s="216"/>
      <c r="BX311" s="216"/>
      <c r="BY311" s="216"/>
      <c r="BZ311" s="216"/>
      <c r="CA311" s="216"/>
      <c r="CB311" s="216"/>
      <c r="CC311" s="216"/>
      <c r="CD311" s="216"/>
      <c r="CE311" s="216"/>
      <c r="CF311" s="216"/>
      <c r="CG311" s="216"/>
      <c r="CH311" s="216"/>
      <c r="CI311" s="216"/>
      <c r="CJ311" s="216"/>
      <c r="CL311" s="216"/>
      <c r="CM311" s="216"/>
      <c r="CN311" s="216"/>
      <c r="CO311" s="216"/>
      <c r="CP311" s="216"/>
      <c r="CQ311" s="216"/>
      <c r="CR311" s="216"/>
      <c r="CS311" s="216"/>
      <c r="CT311" s="216"/>
      <c r="CU311" s="216"/>
      <c r="CV311" s="216"/>
      <c r="CW311" s="216"/>
      <c r="CX311" s="216"/>
      <c r="CY311" s="216"/>
      <c r="CZ311" s="216"/>
      <c r="DA311" s="216"/>
      <c r="DB311" s="216"/>
      <c r="DC311" s="216"/>
      <c r="DD311" s="216"/>
      <c r="DE311" s="216"/>
      <c r="DF311" s="216"/>
      <c r="DG311" s="216"/>
      <c r="DH311" s="216"/>
      <c r="DI311" s="216"/>
      <c r="DJ311" s="216"/>
      <c r="DK311" s="216"/>
      <c r="DL311" s="216"/>
      <c r="DM311" s="216"/>
      <c r="DN311" s="216"/>
      <c r="DO311" s="216"/>
      <c r="DP311" s="216"/>
      <c r="DQ311" s="216"/>
      <c r="DR311" s="216"/>
      <c r="DS311" s="216"/>
      <c r="DT311" s="216"/>
      <c r="DU311" s="216"/>
      <c r="DV311" s="216"/>
      <c r="DW311" s="216"/>
      <c r="DX311" s="216"/>
      <c r="DY311" s="216"/>
      <c r="DZ311" s="216"/>
      <c r="EA311" s="216"/>
      <c r="EB311" s="216"/>
      <c r="EC311" s="216"/>
      <c r="ED311" s="216"/>
      <c r="EE311" s="216"/>
      <c r="EF311" s="216"/>
      <c r="EG311" s="216"/>
      <c r="EH311" s="216"/>
      <c r="EI311" s="216"/>
      <c r="EJ311" s="216"/>
      <c r="EK311" s="216"/>
      <c r="EL311" s="216"/>
      <c r="EM311" s="216"/>
      <c r="EN311" s="216"/>
      <c r="EO311" s="216"/>
      <c r="EP311" s="216"/>
      <c r="EQ311" s="216"/>
      <c r="ER311" s="216"/>
      <c r="ES311" s="216"/>
      <c r="ET311" s="216"/>
      <c r="EU311" s="216"/>
      <c r="EV311" s="216"/>
      <c r="EW311" s="216"/>
      <c r="EX311" s="216"/>
      <c r="EY311" s="216"/>
      <c r="EZ311" s="216"/>
      <c r="FA311" s="216"/>
      <c r="FB311" s="216"/>
      <c r="FC311" s="216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</row>
    <row r="312" spans="1:180" s="51" customFormat="1" x14ac:dyDescent="0.25">
      <c r="A312" s="198"/>
      <c r="B312" s="198"/>
      <c r="C312" s="226"/>
      <c r="D312" s="224" t="s">
        <v>105</v>
      </c>
      <c r="E312" s="229">
        <f>E310</f>
        <v>4</v>
      </c>
      <c r="F312" s="230" t="s">
        <v>365</v>
      </c>
      <c r="G312" s="235">
        <f>G310</f>
        <v>15838684.639866669</v>
      </c>
      <c r="H312" s="234">
        <f>G312/$G$400*100</f>
        <v>9.1544343627557243E-2</v>
      </c>
      <c r="I312" s="231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"/>
      <c r="Y312" s="2"/>
      <c r="Z312" s="2"/>
      <c r="AA312" s="219"/>
      <c r="AB312" s="219"/>
      <c r="AC312" s="219"/>
      <c r="AD312" s="2"/>
      <c r="AE312" s="219"/>
      <c r="AF312" s="219"/>
      <c r="AG312" s="219"/>
      <c r="AH312" s="219"/>
      <c r="AI312" s="219"/>
      <c r="AJ312" s="219"/>
      <c r="AK312" s="219"/>
      <c r="AL312" s="219"/>
      <c r="AM312" s="219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"/>
      <c r="AY312" s="2"/>
      <c r="AZ312" s="7"/>
      <c r="BA312" s="7"/>
      <c r="BB312" s="7"/>
      <c r="BC312" s="220">
        <f>H312/$E$312*4</f>
        <v>9.1544343627557243E-2</v>
      </c>
      <c r="BD312" s="219"/>
      <c r="BE312" s="219"/>
      <c r="BF312" s="219"/>
      <c r="BG312" s="284"/>
      <c r="BH312" s="303"/>
      <c r="BI312" s="1"/>
      <c r="BJ312" s="216"/>
      <c r="BK312" s="216"/>
      <c r="BL312" s="216"/>
      <c r="BM312" s="216"/>
      <c r="BN312" s="216"/>
      <c r="BO312" s="216"/>
      <c r="BP312" s="216"/>
      <c r="BQ312" s="216"/>
      <c r="BR312" s="216"/>
      <c r="BS312" s="216"/>
      <c r="BT312" s="216"/>
      <c r="BU312" s="216"/>
      <c r="BV312" s="216"/>
      <c r="BW312" s="216"/>
      <c r="BX312" s="216"/>
      <c r="BY312" s="216"/>
      <c r="BZ312" s="216"/>
      <c r="CA312" s="216"/>
      <c r="CB312" s="216"/>
      <c r="CC312" s="216"/>
      <c r="CD312" s="216"/>
      <c r="CE312" s="216"/>
      <c r="CF312" s="216"/>
      <c r="CG312" s="216"/>
      <c r="CH312" s="216"/>
      <c r="CI312" s="216"/>
      <c r="CJ312" s="216"/>
      <c r="CL312" s="216"/>
      <c r="CM312" s="216"/>
      <c r="CN312" s="216"/>
      <c r="CO312" s="216"/>
      <c r="CP312" s="216"/>
      <c r="CQ312" s="216"/>
      <c r="CR312" s="216"/>
      <c r="CS312" s="216"/>
      <c r="CT312" s="216"/>
      <c r="CU312" s="216"/>
      <c r="CV312" s="216"/>
      <c r="CW312" s="216"/>
      <c r="CX312" s="216"/>
      <c r="CY312" s="216"/>
      <c r="CZ312" s="216"/>
      <c r="DA312" s="216"/>
      <c r="DB312" s="216"/>
      <c r="DC312" s="216"/>
      <c r="DD312" s="216"/>
      <c r="DE312" s="216"/>
      <c r="DF312" s="216"/>
      <c r="DG312" s="216"/>
      <c r="DH312" s="216"/>
      <c r="DI312" s="216"/>
      <c r="DJ312" s="216"/>
      <c r="DK312" s="216"/>
      <c r="DL312" s="216"/>
      <c r="DM312" s="216"/>
      <c r="DN312" s="216"/>
      <c r="DO312" s="216"/>
      <c r="DP312" s="216"/>
      <c r="DQ312" s="216"/>
      <c r="DR312" s="216"/>
      <c r="DS312" s="216"/>
      <c r="DT312" s="216"/>
      <c r="DU312" s="216"/>
      <c r="DV312" s="216"/>
      <c r="DW312" s="216"/>
      <c r="DX312" s="216"/>
      <c r="DY312" s="216"/>
      <c r="DZ312" s="216"/>
      <c r="EA312" s="216"/>
      <c r="EB312" s="216"/>
      <c r="EC312" s="216"/>
      <c r="ED312" s="216"/>
      <c r="EE312" s="216"/>
      <c r="EF312" s="216"/>
      <c r="EG312" s="216"/>
      <c r="EH312" s="216"/>
      <c r="EI312" s="216"/>
      <c r="EJ312" s="216"/>
      <c r="EK312" s="216"/>
      <c r="EL312" s="216"/>
      <c r="EM312" s="216"/>
      <c r="EN312" s="216"/>
      <c r="EO312" s="216"/>
      <c r="EP312" s="216"/>
      <c r="EQ312" s="216"/>
      <c r="ER312" s="216"/>
      <c r="ES312" s="216"/>
      <c r="ET312" s="216"/>
      <c r="EU312" s="216"/>
      <c r="EV312" s="216"/>
      <c r="EW312" s="216"/>
      <c r="EX312" s="216"/>
      <c r="EY312" s="216"/>
      <c r="EZ312" s="216"/>
      <c r="FA312" s="216"/>
      <c r="FB312" s="216"/>
      <c r="FC312" s="216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</row>
    <row r="313" spans="1:180" s="51" customFormat="1" x14ac:dyDescent="0.25">
      <c r="A313" s="198"/>
      <c r="B313" s="198"/>
      <c r="C313" s="226"/>
      <c r="D313" s="224"/>
      <c r="E313" s="229"/>
      <c r="F313" s="230"/>
      <c r="G313" s="235"/>
      <c r="H313" s="234"/>
      <c r="I313" s="231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"/>
      <c r="Y313" s="2"/>
      <c r="Z313" s="2"/>
      <c r="AA313" s="219"/>
      <c r="AB313" s="219"/>
      <c r="AC313" s="219"/>
      <c r="AD313" s="2"/>
      <c r="AE313" s="219"/>
      <c r="AF313" s="219"/>
      <c r="AG313" s="219"/>
      <c r="AH313" s="219"/>
      <c r="AI313" s="219"/>
      <c r="AJ313" s="219"/>
      <c r="AK313" s="219"/>
      <c r="AL313" s="219"/>
      <c r="AM313" s="219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"/>
      <c r="AY313" s="2"/>
      <c r="AZ313" s="7"/>
      <c r="BA313" s="7"/>
      <c r="BB313" s="7"/>
      <c r="BC313" s="7"/>
      <c r="BD313" s="219"/>
      <c r="BE313" s="219"/>
      <c r="BF313" s="219"/>
      <c r="BG313" s="284"/>
      <c r="BH313" s="302"/>
      <c r="BI313" s="216"/>
      <c r="BJ313" s="216"/>
      <c r="BK313" s="1"/>
      <c r="BL313" s="216"/>
      <c r="BM313" s="216"/>
      <c r="BN313" s="216"/>
      <c r="BO313" s="216"/>
      <c r="BP313" s="216"/>
      <c r="BQ313" s="216"/>
      <c r="BR313" s="216"/>
      <c r="BS313" s="216"/>
      <c r="BT313" s="216"/>
      <c r="BU313" s="216"/>
      <c r="BV313" s="216"/>
      <c r="BW313" s="216"/>
      <c r="BX313" s="216"/>
      <c r="BY313" s="216"/>
      <c r="BZ313" s="216"/>
      <c r="CA313" s="216"/>
      <c r="CB313" s="216"/>
      <c r="CC313" s="216"/>
      <c r="CD313" s="216"/>
      <c r="CE313" s="216"/>
      <c r="CF313" s="216"/>
      <c r="CG313" s="216"/>
      <c r="CH313" s="216"/>
      <c r="CI313" s="216"/>
      <c r="CJ313" s="216"/>
      <c r="CL313" s="216"/>
      <c r="CM313" s="216"/>
      <c r="CN313" s="216"/>
      <c r="CO313" s="216"/>
      <c r="CP313" s="216"/>
      <c r="CQ313" s="216"/>
      <c r="CR313" s="216"/>
      <c r="CS313" s="216"/>
      <c r="CT313" s="216"/>
      <c r="CU313" s="216"/>
      <c r="CV313" s="216"/>
      <c r="CW313" s="216"/>
      <c r="CX313" s="216"/>
      <c r="CY313" s="216"/>
      <c r="CZ313" s="216"/>
      <c r="DA313" s="216"/>
      <c r="DB313" s="216"/>
      <c r="DC313" s="216"/>
      <c r="DD313" s="216"/>
      <c r="DE313" s="216"/>
      <c r="DF313" s="216"/>
      <c r="DG313" s="216"/>
      <c r="DH313" s="216"/>
      <c r="DI313" s="216"/>
      <c r="DJ313" s="216"/>
      <c r="DK313" s="216"/>
      <c r="DL313" s="216"/>
      <c r="DM313" s="216"/>
      <c r="DN313" s="216"/>
      <c r="DO313" s="216"/>
      <c r="DP313" s="216"/>
      <c r="DQ313" s="216"/>
      <c r="DR313" s="216"/>
      <c r="DS313" s="216"/>
      <c r="DT313" s="216"/>
      <c r="DU313" s="216"/>
      <c r="DV313" s="216"/>
      <c r="DW313" s="216"/>
      <c r="DX313" s="216"/>
      <c r="DY313" s="216"/>
      <c r="DZ313" s="216"/>
      <c r="EA313" s="216"/>
      <c r="EB313" s="216"/>
      <c r="EC313" s="216"/>
      <c r="ED313" s="216"/>
      <c r="EE313" s="216"/>
      <c r="EF313" s="216"/>
      <c r="EG313" s="216"/>
      <c r="EH313" s="216"/>
      <c r="EI313" s="216"/>
      <c r="EJ313" s="216"/>
      <c r="EK313" s="216"/>
      <c r="EL313" s="216"/>
      <c r="EM313" s="216"/>
      <c r="EN313" s="216"/>
      <c r="EO313" s="216"/>
      <c r="EP313" s="216"/>
      <c r="EQ313" s="216"/>
      <c r="ER313" s="216"/>
      <c r="ES313" s="216"/>
      <c r="ET313" s="216"/>
      <c r="EU313" s="216"/>
      <c r="EV313" s="216"/>
      <c r="EW313" s="216"/>
      <c r="EX313" s="216"/>
      <c r="EY313" s="216"/>
      <c r="EZ313" s="216"/>
      <c r="FA313" s="216"/>
      <c r="FB313" s="216"/>
      <c r="FC313" s="216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</row>
    <row r="314" spans="1:180" x14ac:dyDescent="0.25">
      <c r="A314" s="198"/>
      <c r="B314" s="198"/>
      <c r="C314" s="226" t="s">
        <v>347</v>
      </c>
      <c r="D314" s="224" t="str">
        <f>Durasi!B271</f>
        <v>PEKERJAAN MECHANICAL &amp; ELECTRICAL</v>
      </c>
      <c r="E314" s="229"/>
      <c r="F314" s="230"/>
      <c r="G314" s="235"/>
      <c r="H314" s="234"/>
      <c r="I314" s="231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"/>
      <c r="Y314" s="2"/>
      <c r="Z314" s="2"/>
      <c r="AA314" s="219"/>
      <c r="AB314" s="219"/>
      <c r="AC314" s="219"/>
      <c r="AD314" s="2"/>
      <c r="AE314" s="219"/>
      <c r="AF314" s="219"/>
      <c r="AG314" s="219"/>
      <c r="AH314" s="219"/>
      <c r="AI314" s="219"/>
      <c r="AJ314" s="219"/>
      <c r="AK314" s="219"/>
      <c r="AL314" s="219"/>
      <c r="AM314" s="219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9"/>
      <c r="AY314" s="219"/>
      <c r="AZ314" s="219"/>
      <c r="BA314" s="219"/>
      <c r="BB314" s="219"/>
      <c r="BC314" s="219"/>
      <c r="BD314" s="219"/>
      <c r="BE314" s="219"/>
      <c r="BF314" s="219"/>
      <c r="BG314" s="284"/>
      <c r="BH314" s="302"/>
      <c r="BI314" s="216"/>
      <c r="BJ314" s="216"/>
      <c r="BK314" s="216"/>
      <c r="BL314" s="216"/>
      <c r="BM314" s="216"/>
      <c r="BN314" s="216"/>
      <c r="BO314" s="216"/>
      <c r="BP314" s="216"/>
      <c r="BQ314" s="200"/>
      <c r="BR314" s="200"/>
      <c r="BS314" s="200"/>
      <c r="BT314" s="200"/>
      <c r="BU314" s="200"/>
      <c r="BV314" s="200"/>
      <c r="BW314" s="200"/>
      <c r="BX314" s="200"/>
      <c r="BY314" s="200"/>
      <c r="BZ314" s="200"/>
      <c r="CA314" s="200"/>
      <c r="CB314" s="200"/>
      <c r="CC314" s="200"/>
      <c r="CD314" s="200"/>
      <c r="CE314" s="200"/>
      <c r="CF314" s="200"/>
      <c r="CG314" s="200"/>
      <c r="CH314" s="200"/>
      <c r="CI314" s="200"/>
      <c r="CJ314" s="200"/>
      <c r="CL314" s="200"/>
      <c r="CM314" s="200"/>
      <c r="CN314" s="200"/>
      <c r="CO314" s="200"/>
      <c r="CP314" s="200"/>
      <c r="CQ314" s="200"/>
      <c r="CR314" s="200"/>
      <c r="CS314" s="200"/>
      <c r="CT314" s="200"/>
      <c r="CU314" s="200"/>
      <c r="CV314" s="200"/>
      <c r="CW314" s="200"/>
      <c r="CX314" s="200"/>
      <c r="CY314" s="200"/>
      <c r="CZ314" s="200"/>
      <c r="DA314" s="200"/>
      <c r="DB314" s="200"/>
      <c r="DC314" s="200"/>
      <c r="DD314" s="200"/>
      <c r="DE314" s="200"/>
      <c r="DF314" s="200"/>
      <c r="DG314" s="200"/>
      <c r="DH314" s="200"/>
      <c r="DI314" s="200"/>
      <c r="DJ314" s="200"/>
      <c r="DK314" s="200"/>
      <c r="DL314" s="200"/>
      <c r="DM314" s="200"/>
      <c r="DN314" s="200"/>
      <c r="DO314" s="200"/>
      <c r="DP314" s="200"/>
      <c r="DQ314" s="200"/>
      <c r="DR314" s="200"/>
      <c r="DS314" s="200"/>
      <c r="DT314" s="200"/>
      <c r="DU314" s="200"/>
      <c r="DV314" s="200"/>
      <c r="DW314" s="200"/>
      <c r="DX314" s="200"/>
      <c r="DY314" s="200"/>
      <c r="DZ314" s="200"/>
      <c r="EA314" s="200"/>
      <c r="EB314" s="200"/>
      <c r="EC314" s="200"/>
      <c r="ED314" s="200"/>
      <c r="EE314" s="200"/>
      <c r="EF314" s="200"/>
      <c r="EG314" s="200"/>
      <c r="EH314" s="200"/>
      <c r="EI314" s="200"/>
      <c r="EJ314" s="200"/>
      <c r="EK314" s="200"/>
      <c r="EL314" s="200"/>
      <c r="EM314" s="200"/>
      <c r="EN314" s="200"/>
      <c r="EO314" s="200"/>
      <c r="EP314" s="200"/>
      <c r="EQ314" s="200"/>
      <c r="ER314" s="200"/>
      <c r="ES314" s="200"/>
      <c r="ET314" s="200"/>
      <c r="EU314" s="200"/>
      <c r="EV314" s="200"/>
      <c r="EW314" s="200"/>
      <c r="EX314" s="200"/>
      <c r="EY314" s="200"/>
      <c r="EZ314" s="200"/>
      <c r="FA314" s="200"/>
      <c r="FB314" s="200"/>
      <c r="FC314" s="200"/>
      <c r="FD314" s="198"/>
      <c r="FE314" s="198"/>
      <c r="FF314" s="198"/>
      <c r="FG314" s="198"/>
      <c r="FH314" s="198"/>
      <c r="FI314" s="198"/>
      <c r="FJ314" s="198"/>
      <c r="FK314" s="198"/>
      <c r="FL314" s="198"/>
      <c r="FM314" s="198"/>
      <c r="FN314" s="198"/>
      <c r="FO314" s="198"/>
      <c r="FP314" s="198"/>
      <c r="FQ314" s="198"/>
      <c r="FR314" s="198"/>
      <c r="FS314" s="198"/>
      <c r="FT314" s="198"/>
      <c r="FU314" s="198"/>
      <c r="FV314" s="198"/>
      <c r="FW314" s="198"/>
      <c r="FX314" s="198"/>
    </row>
    <row r="315" spans="1:180" x14ac:dyDescent="0.25">
      <c r="A315" s="198"/>
      <c r="B315" s="198"/>
      <c r="C315" s="226"/>
      <c r="D315" s="224" t="str">
        <f>Durasi!B272</f>
        <v>LANTAI 1</v>
      </c>
      <c r="E315" s="229"/>
      <c r="F315" s="230"/>
      <c r="G315" s="235"/>
      <c r="H315" s="234"/>
      <c r="I315" s="231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"/>
      <c r="Y315" s="2"/>
      <c r="Z315" s="2"/>
      <c r="AA315" s="219"/>
      <c r="AB315" s="219"/>
      <c r="AC315" s="219"/>
      <c r="AD315" s="2"/>
      <c r="AE315" s="219"/>
      <c r="AF315" s="219"/>
      <c r="AG315" s="219"/>
      <c r="AH315" s="219"/>
      <c r="AI315" s="219"/>
      <c r="AJ315" s="219"/>
      <c r="AK315" s="219"/>
      <c r="AL315" s="219"/>
      <c r="AM315" s="219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9"/>
      <c r="AY315" s="219"/>
      <c r="AZ315" s="219"/>
      <c r="BA315" s="219"/>
      <c r="BB315" s="219"/>
      <c r="BC315" s="219"/>
      <c r="BD315" s="219"/>
      <c r="BE315" s="219"/>
      <c r="BF315" s="219"/>
      <c r="BG315" s="284"/>
      <c r="BH315" s="302"/>
      <c r="BI315" s="216"/>
      <c r="BJ315" s="216"/>
      <c r="BK315" s="216"/>
      <c r="BL315" s="216"/>
      <c r="BM315" s="216"/>
      <c r="BN315" s="216"/>
      <c r="BO315" s="216"/>
      <c r="BP315" s="216"/>
      <c r="BQ315" s="200"/>
      <c r="BR315" s="200"/>
      <c r="BS315" s="200"/>
      <c r="BT315" s="200"/>
      <c r="BU315" s="200"/>
      <c r="BV315" s="200"/>
      <c r="BW315" s="200"/>
      <c r="BX315" s="200"/>
      <c r="BY315" s="200"/>
      <c r="BZ315" s="200"/>
      <c r="CA315" s="200"/>
      <c r="CB315" s="200"/>
      <c r="CC315" s="200"/>
      <c r="CD315" s="200"/>
      <c r="CE315" s="200"/>
      <c r="CF315" s="200"/>
      <c r="CG315" s="200"/>
      <c r="CH315" s="200"/>
      <c r="CI315" s="200"/>
      <c r="CJ315" s="200"/>
      <c r="CL315" s="200"/>
      <c r="CM315" s="200"/>
      <c r="CN315" s="200"/>
      <c r="CO315" s="200"/>
      <c r="CP315" s="200"/>
      <c r="CQ315" s="200"/>
      <c r="CR315" s="200"/>
      <c r="CS315" s="200"/>
      <c r="CT315" s="200"/>
      <c r="CU315" s="200"/>
      <c r="CV315" s="200"/>
      <c r="CW315" s="200"/>
      <c r="CX315" s="200"/>
      <c r="CY315" s="200"/>
      <c r="CZ315" s="200"/>
      <c r="DA315" s="200"/>
      <c r="DB315" s="200"/>
      <c r="DC315" s="200"/>
      <c r="DD315" s="200"/>
      <c r="DE315" s="200"/>
      <c r="DF315" s="200"/>
      <c r="DG315" s="200"/>
      <c r="DH315" s="200"/>
      <c r="DI315" s="200"/>
      <c r="DJ315" s="200"/>
      <c r="DK315" s="200"/>
      <c r="DL315" s="200"/>
      <c r="DM315" s="200"/>
      <c r="DN315" s="200"/>
      <c r="DO315" s="200"/>
      <c r="DP315" s="200"/>
      <c r="DQ315" s="200"/>
      <c r="DR315" s="200"/>
      <c r="DS315" s="200"/>
      <c r="DT315" s="200"/>
      <c r="DU315" s="200"/>
      <c r="DV315" s="200"/>
      <c r="DW315" s="200"/>
      <c r="DX315" s="200"/>
      <c r="DY315" s="200"/>
      <c r="DZ315" s="200"/>
      <c r="EA315" s="200"/>
      <c r="EB315" s="200"/>
      <c r="EC315" s="200"/>
      <c r="ED315" s="200"/>
      <c r="EE315" s="200"/>
      <c r="EF315" s="200"/>
      <c r="EG315" s="200"/>
      <c r="EH315" s="200"/>
      <c r="EI315" s="200"/>
      <c r="EJ315" s="200"/>
      <c r="EK315" s="200"/>
      <c r="EL315" s="200"/>
      <c r="EM315" s="200"/>
      <c r="EN315" s="200"/>
      <c r="EO315" s="200"/>
      <c r="EP315" s="200"/>
      <c r="EQ315" s="200"/>
      <c r="ER315" s="200"/>
      <c r="ES315" s="200"/>
      <c r="ET315" s="200"/>
      <c r="EU315" s="200"/>
      <c r="EV315" s="200"/>
      <c r="EW315" s="200"/>
      <c r="EX315" s="200"/>
      <c r="EY315" s="200"/>
      <c r="EZ315" s="200"/>
      <c r="FA315" s="200"/>
      <c r="FB315" s="200"/>
      <c r="FC315" s="200"/>
      <c r="FD315" s="198"/>
      <c r="FE315" s="198"/>
      <c r="FF315" s="198"/>
      <c r="FG315" s="198"/>
      <c r="FH315" s="198"/>
      <c r="FI315" s="198"/>
      <c r="FJ315" s="198"/>
      <c r="FK315" s="198"/>
      <c r="FL315" s="198"/>
      <c r="FM315" s="198"/>
      <c r="FN315" s="198"/>
      <c r="FO315" s="198"/>
      <c r="FP315" s="198"/>
      <c r="FQ315" s="198"/>
      <c r="FR315" s="198"/>
      <c r="FS315" s="198"/>
      <c r="FT315" s="198"/>
      <c r="FU315" s="198"/>
      <c r="FV315" s="198"/>
      <c r="FW315" s="198"/>
      <c r="FX315" s="198"/>
    </row>
    <row r="316" spans="1:180" x14ac:dyDescent="0.25">
      <c r="A316" s="198"/>
      <c r="B316" s="198"/>
      <c r="C316" s="226"/>
      <c r="D316" s="224" t="s">
        <v>407</v>
      </c>
      <c r="E316" s="229">
        <f>Durasi!P277</f>
        <v>2</v>
      </c>
      <c r="F316" s="230" t="str">
        <f>Durasi!Q277</f>
        <v>hari</v>
      </c>
      <c r="G316" s="235">
        <f>RAB!I312</f>
        <v>15155145</v>
      </c>
      <c r="H316" s="234">
        <f>G316/$G$400*100</f>
        <v>8.7593624922197758E-2</v>
      </c>
      <c r="I316" s="231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"/>
      <c r="Y316" s="2"/>
      <c r="Z316" s="2"/>
      <c r="AA316" s="2"/>
      <c r="AB316" s="2"/>
      <c r="AC316" s="2"/>
      <c r="AD316" s="220">
        <f>H316/$E$316*2</f>
        <v>8.7593624922197758E-2</v>
      </c>
      <c r="AE316" s="2"/>
      <c r="AF316" s="219"/>
      <c r="AG316" s="219"/>
      <c r="AH316" s="219"/>
      <c r="AI316" s="219"/>
      <c r="AJ316" s="219"/>
      <c r="AK316" s="219"/>
      <c r="AL316" s="219"/>
      <c r="AM316" s="219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9"/>
      <c r="AY316" s="219"/>
      <c r="AZ316" s="219"/>
      <c r="BA316" s="219"/>
      <c r="BB316" s="219"/>
      <c r="BC316" s="219"/>
      <c r="BD316" s="219"/>
      <c r="BE316" s="219"/>
      <c r="BF316" s="219"/>
      <c r="BG316" s="284"/>
      <c r="BH316" s="302"/>
      <c r="BI316" s="216"/>
      <c r="BJ316" s="216"/>
      <c r="BK316" s="216"/>
      <c r="BL316" s="216"/>
      <c r="BM316" s="216"/>
      <c r="BN316" s="216"/>
      <c r="BO316" s="216"/>
      <c r="BP316" s="216"/>
      <c r="BQ316" s="200"/>
      <c r="BR316" s="200"/>
      <c r="BS316" s="200"/>
      <c r="BT316" s="200"/>
      <c r="BU316" s="200"/>
      <c r="BV316" s="200"/>
      <c r="BW316" s="200"/>
      <c r="BX316" s="200"/>
      <c r="BY316" s="200"/>
      <c r="BZ316" s="200"/>
      <c r="CA316" s="200"/>
      <c r="CB316" s="200"/>
      <c r="CC316" s="200"/>
      <c r="CD316" s="200"/>
      <c r="CE316" s="200"/>
      <c r="CF316" s="200"/>
      <c r="CG316" s="200"/>
      <c r="CH316" s="200"/>
      <c r="CI316" s="200"/>
      <c r="CJ316" s="200"/>
      <c r="CL316" s="200"/>
      <c r="CM316" s="200"/>
      <c r="CN316" s="200"/>
      <c r="CO316" s="200"/>
      <c r="CP316" s="200"/>
      <c r="CQ316" s="200"/>
      <c r="CR316" s="200"/>
      <c r="CS316" s="200"/>
      <c r="CT316" s="200"/>
      <c r="CU316" s="200"/>
      <c r="CV316" s="200"/>
      <c r="CW316" s="200"/>
      <c r="CX316" s="200"/>
      <c r="CY316" s="200"/>
      <c r="CZ316" s="200"/>
      <c r="DA316" s="200"/>
      <c r="DB316" s="200"/>
      <c r="DC316" s="200"/>
      <c r="DD316" s="200"/>
      <c r="DE316" s="200"/>
      <c r="DF316" s="200"/>
      <c r="DG316" s="200"/>
      <c r="DH316" s="200"/>
      <c r="DI316" s="200"/>
      <c r="DJ316" s="200"/>
      <c r="DK316" s="200"/>
      <c r="DL316" s="200"/>
      <c r="DM316" s="200"/>
      <c r="DN316" s="200"/>
      <c r="DO316" s="200"/>
      <c r="DP316" s="200"/>
      <c r="DQ316" s="200"/>
      <c r="DR316" s="200"/>
      <c r="DS316" s="200"/>
      <c r="DT316" s="200"/>
      <c r="DU316" s="200"/>
      <c r="DV316" s="200"/>
      <c r="DW316" s="200"/>
      <c r="DX316" s="200"/>
      <c r="DY316" s="200"/>
      <c r="DZ316" s="200"/>
      <c r="EA316" s="200"/>
      <c r="EB316" s="200"/>
      <c r="EC316" s="200"/>
      <c r="ED316" s="200"/>
      <c r="EE316" s="200"/>
      <c r="EF316" s="200"/>
      <c r="EG316" s="200"/>
      <c r="EH316" s="200"/>
      <c r="EI316" s="200"/>
      <c r="EJ316" s="200"/>
      <c r="EK316" s="200"/>
      <c r="EL316" s="200"/>
      <c r="EM316" s="200"/>
      <c r="EN316" s="200"/>
      <c r="EO316" s="200"/>
      <c r="EP316" s="200"/>
      <c r="EQ316" s="200"/>
      <c r="ER316" s="200"/>
      <c r="ES316" s="200"/>
      <c r="ET316" s="200"/>
      <c r="EU316" s="200"/>
      <c r="EV316" s="200"/>
      <c r="EW316" s="200"/>
      <c r="EX316" s="200"/>
      <c r="EY316" s="200"/>
      <c r="EZ316" s="200"/>
      <c r="FA316" s="200"/>
      <c r="FB316" s="200"/>
      <c r="FC316" s="200"/>
      <c r="FD316" s="198"/>
      <c r="FE316" s="198"/>
      <c r="FF316" s="198"/>
      <c r="FG316" s="198"/>
      <c r="FH316" s="198"/>
      <c r="FI316" s="198"/>
      <c r="FJ316" s="198"/>
      <c r="FK316" s="198"/>
      <c r="FL316" s="198"/>
      <c r="FM316" s="198"/>
      <c r="FN316" s="198"/>
      <c r="FO316" s="198"/>
      <c r="FP316" s="198"/>
      <c r="FQ316" s="198"/>
      <c r="FR316" s="198"/>
      <c r="FS316" s="198"/>
      <c r="FT316" s="198"/>
      <c r="FU316" s="198"/>
      <c r="FV316" s="198"/>
      <c r="FW316" s="198"/>
      <c r="FX316" s="198"/>
    </row>
    <row r="317" spans="1:180" x14ac:dyDescent="0.25">
      <c r="A317" s="198"/>
      <c r="B317" s="198"/>
      <c r="C317" s="226"/>
      <c r="D317" s="224" t="str">
        <f>Durasi!B279</f>
        <v>LANTAI 2</v>
      </c>
      <c r="E317" s="229"/>
      <c r="F317" s="230"/>
      <c r="G317" s="235"/>
      <c r="H317" s="234"/>
      <c r="I317" s="231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"/>
      <c r="Y317" s="2"/>
      <c r="Z317" s="2"/>
      <c r="AA317" s="219"/>
      <c r="AB317" s="219"/>
      <c r="AC317" s="219"/>
      <c r="AD317" s="2"/>
      <c r="AE317" s="219"/>
      <c r="AF317" s="219"/>
      <c r="AG317" s="219"/>
      <c r="AH317" s="219"/>
      <c r="AI317" s="219"/>
      <c r="AJ317" s="219"/>
      <c r="AK317" s="219"/>
      <c r="AL317" s="219"/>
      <c r="AM317" s="219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9"/>
      <c r="AY317" s="219"/>
      <c r="AZ317" s="219"/>
      <c r="BA317" s="219"/>
      <c r="BB317" s="219"/>
      <c r="BC317" s="219"/>
      <c r="BD317" s="219"/>
      <c r="BE317" s="219"/>
      <c r="BF317" s="219"/>
      <c r="BG317" s="284"/>
      <c r="BH317" s="302"/>
      <c r="BI317" s="216"/>
      <c r="BJ317" s="200"/>
      <c r="BK317" s="200"/>
      <c r="BL317" s="200"/>
      <c r="BM317" s="200"/>
      <c r="BN317" s="200"/>
      <c r="BO317" s="200"/>
      <c r="BP317" s="200"/>
      <c r="BQ317" s="200"/>
      <c r="BR317" s="200"/>
      <c r="BS317" s="200"/>
      <c r="BT317" s="200"/>
      <c r="BU317" s="200"/>
      <c r="BV317" s="200"/>
      <c r="BW317" s="200"/>
      <c r="BX317" s="200"/>
      <c r="BY317" s="200"/>
      <c r="BZ317" s="200"/>
      <c r="CA317" s="200"/>
      <c r="CB317" s="200"/>
      <c r="CC317" s="200"/>
      <c r="CD317" s="200"/>
      <c r="CE317" s="200"/>
      <c r="CF317" s="200"/>
      <c r="CG317" s="200"/>
      <c r="CH317" s="200"/>
      <c r="CI317" s="200"/>
      <c r="CJ317" s="200"/>
      <c r="CL317" s="200"/>
      <c r="CM317" s="200"/>
      <c r="CN317" s="200"/>
      <c r="CO317" s="200"/>
      <c r="CP317" s="200"/>
      <c r="CQ317" s="200"/>
      <c r="CR317" s="200"/>
      <c r="CS317" s="200"/>
      <c r="CT317" s="200"/>
      <c r="CU317" s="200"/>
      <c r="CV317" s="200"/>
      <c r="CW317" s="200"/>
      <c r="CX317" s="200"/>
      <c r="CY317" s="200"/>
      <c r="CZ317" s="200"/>
      <c r="DA317" s="200"/>
      <c r="DB317" s="200"/>
      <c r="DC317" s="200"/>
      <c r="DD317" s="200"/>
      <c r="DE317" s="200"/>
      <c r="DF317" s="200"/>
      <c r="DG317" s="200"/>
      <c r="DH317" s="200"/>
      <c r="DI317" s="200"/>
      <c r="DJ317" s="200"/>
      <c r="DK317" s="200"/>
      <c r="DL317" s="200"/>
      <c r="DM317" s="200"/>
      <c r="DN317" s="200"/>
      <c r="DO317" s="200"/>
      <c r="DP317" s="200"/>
      <c r="DQ317" s="200"/>
      <c r="DR317" s="200"/>
      <c r="DS317" s="200"/>
      <c r="DT317" s="200"/>
      <c r="DU317" s="200"/>
      <c r="DV317" s="200"/>
      <c r="DW317" s="200"/>
      <c r="DX317" s="200"/>
      <c r="DY317" s="200"/>
      <c r="DZ317" s="200"/>
      <c r="EA317" s="200"/>
      <c r="EB317" s="200"/>
      <c r="EC317" s="200"/>
      <c r="ED317" s="200"/>
      <c r="EE317" s="200"/>
      <c r="EF317" s="200"/>
      <c r="EG317" s="200"/>
      <c r="EH317" s="200"/>
      <c r="EI317" s="200"/>
      <c r="EJ317" s="200"/>
      <c r="EK317" s="200"/>
      <c r="EL317" s="200"/>
      <c r="EM317" s="200"/>
      <c r="EN317" s="200"/>
      <c r="EO317" s="200"/>
      <c r="EP317" s="200"/>
      <c r="EQ317" s="200"/>
      <c r="ER317" s="200"/>
      <c r="ES317" s="200"/>
      <c r="ET317" s="200"/>
      <c r="EU317" s="200"/>
      <c r="EV317" s="200"/>
      <c r="EW317" s="200"/>
      <c r="EX317" s="200"/>
      <c r="EY317" s="200"/>
      <c r="EZ317" s="200"/>
      <c r="FA317" s="200"/>
      <c r="FB317" s="200"/>
      <c r="FC317" s="200"/>
      <c r="FD317" s="198"/>
      <c r="FE317" s="198"/>
      <c r="FF317" s="198"/>
      <c r="FG317" s="198"/>
      <c r="FH317" s="198"/>
      <c r="FI317" s="198"/>
      <c r="FJ317" s="198"/>
      <c r="FK317" s="198"/>
      <c r="FL317" s="198"/>
      <c r="FM317" s="198"/>
      <c r="FN317" s="198"/>
      <c r="FO317" s="198"/>
      <c r="FP317" s="198"/>
      <c r="FQ317" s="198"/>
      <c r="FR317" s="198"/>
      <c r="FS317" s="198"/>
      <c r="FT317" s="198"/>
      <c r="FU317" s="198"/>
      <c r="FV317" s="198"/>
      <c r="FW317" s="198"/>
      <c r="FX317" s="198"/>
    </row>
    <row r="318" spans="1:180" x14ac:dyDescent="0.25">
      <c r="A318" s="198"/>
      <c r="B318" s="198"/>
      <c r="C318" s="226"/>
      <c r="D318" s="224" t="s">
        <v>407</v>
      </c>
      <c r="E318" s="229">
        <f>Durasi!P284</f>
        <v>2</v>
      </c>
      <c r="F318" s="230" t="str">
        <f>Durasi!Q284</f>
        <v>hari</v>
      </c>
      <c r="G318" s="235">
        <f>G316</f>
        <v>15155145</v>
      </c>
      <c r="H318" s="234">
        <f>G318/$G$400*100</f>
        <v>8.7593624922197758E-2</v>
      </c>
      <c r="I318" s="231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"/>
      <c r="Y318" s="2"/>
      <c r="Z318" s="2"/>
      <c r="AA318" s="219"/>
      <c r="AB318" s="219"/>
      <c r="AC318" s="219"/>
      <c r="AD318" s="2"/>
      <c r="AE318" s="2"/>
      <c r="AF318" s="2"/>
      <c r="AG318" s="220">
        <f>H318/$E$318*1</f>
        <v>4.3796812461098879E-2</v>
      </c>
      <c r="AH318" s="220">
        <f>H318/$E$318*1</f>
        <v>4.3796812461098879E-2</v>
      </c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84"/>
      <c r="BH318" s="302"/>
      <c r="BI318" s="216"/>
      <c r="BJ318" s="200"/>
      <c r="BK318" s="200"/>
      <c r="BL318" s="200"/>
      <c r="BM318" s="200"/>
      <c r="BN318" s="200"/>
      <c r="BO318" s="200"/>
      <c r="BP318" s="200"/>
      <c r="BQ318" s="200"/>
      <c r="BR318" s="200"/>
      <c r="BS318" s="200"/>
      <c r="BT318" s="200"/>
      <c r="BU318" s="200"/>
      <c r="BV318" s="200"/>
      <c r="BW318" s="200"/>
      <c r="BX318" s="200"/>
      <c r="BY318" s="200"/>
      <c r="BZ318" s="200"/>
      <c r="CA318" s="200"/>
      <c r="CB318" s="200"/>
      <c r="CC318" s="200"/>
      <c r="CD318" s="200"/>
      <c r="CE318" s="200"/>
      <c r="CF318" s="200"/>
      <c r="CG318" s="200"/>
      <c r="CH318" s="200"/>
      <c r="CI318" s="200"/>
      <c r="CJ318" s="200"/>
      <c r="CL318" s="200"/>
      <c r="CM318" s="200"/>
      <c r="CN318" s="200"/>
      <c r="CO318" s="200"/>
      <c r="CP318" s="200"/>
      <c r="CQ318" s="200"/>
      <c r="CR318" s="200"/>
      <c r="CS318" s="200"/>
      <c r="CT318" s="200"/>
      <c r="CU318" s="200"/>
      <c r="CV318" s="200"/>
      <c r="CW318" s="200"/>
      <c r="CX318" s="200"/>
      <c r="CY318" s="200"/>
      <c r="CZ318" s="200"/>
      <c r="DA318" s="200"/>
      <c r="DB318" s="200"/>
      <c r="DC318" s="200"/>
      <c r="DD318" s="200"/>
      <c r="DE318" s="200"/>
      <c r="DF318" s="200"/>
      <c r="DG318" s="200"/>
      <c r="DH318" s="200"/>
      <c r="DI318" s="200"/>
      <c r="DJ318" s="200"/>
      <c r="DK318" s="200"/>
      <c r="DL318" s="200"/>
      <c r="DM318" s="200"/>
      <c r="DN318" s="200"/>
      <c r="DO318" s="200"/>
      <c r="DP318" s="200"/>
      <c r="DQ318" s="200"/>
      <c r="DR318" s="200"/>
      <c r="DS318" s="200"/>
      <c r="DT318" s="200"/>
      <c r="DU318" s="200"/>
      <c r="DV318" s="200"/>
      <c r="DW318" s="200"/>
      <c r="DX318" s="200"/>
      <c r="DY318" s="200"/>
      <c r="DZ318" s="200"/>
      <c r="EA318" s="200"/>
      <c r="EB318" s="200"/>
      <c r="EC318" s="200"/>
      <c r="ED318" s="200"/>
      <c r="EE318" s="200"/>
      <c r="EF318" s="200"/>
      <c r="EG318" s="200"/>
      <c r="EH318" s="200"/>
      <c r="EI318" s="200"/>
      <c r="EJ318" s="200"/>
      <c r="EK318" s="200"/>
      <c r="EL318" s="200"/>
      <c r="EM318" s="200"/>
      <c r="EN318" s="200"/>
      <c r="EO318" s="200"/>
      <c r="EP318" s="200"/>
      <c r="EQ318" s="200"/>
      <c r="ER318" s="200"/>
      <c r="ES318" s="200"/>
      <c r="ET318" s="200"/>
      <c r="EU318" s="200"/>
      <c r="EV318" s="200"/>
      <c r="EW318" s="200"/>
      <c r="EX318" s="200"/>
      <c r="EY318" s="200"/>
      <c r="EZ318" s="200"/>
      <c r="FA318" s="200"/>
      <c r="FB318" s="200"/>
      <c r="FC318" s="200"/>
      <c r="FD318" s="198"/>
      <c r="FE318" s="198"/>
      <c r="FF318" s="198"/>
      <c r="FG318" s="198"/>
      <c r="FH318" s="198"/>
      <c r="FI318" s="198"/>
      <c r="FJ318" s="198"/>
      <c r="FK318" s="198"/>
      <c r="FL318" s="198"/>
      <c r="FM318" s="198"/>
      <c r="FN318" s="198"/>
      <c r="FO318" s="198"/>
      <c r="FP318" s="198"/>
      <c r="FQ318" s="198"/>
      <c r="FR318" s="198"/>
      <c r="FS318" s="198"/>
      <c r="FT318" s="198"/>
      <c r="FU318" s="198"/>
      <c r="FV318" s="198"/>
      <c r="FW318" s="198"/>
      <c r="FX318" s="198"/>
    </row>
    <row r="319" spans="1:180" x14ac:dyDescent="0.25">
      <c r="A319" s="198"/>
      <c r="B319" s="198"/>
      <c r="C319" s="226"/>
      <c r="D319" s="224" t="str">
        <f>Durasi!B286</f>
        <v>LANTAI 3</v>
      </c>
      <c r="E319" s="229"/>
      <c r="F319" s="230"/>
      <c r="G319" s="235"/>
      <c r="H319" s="234"/>
      <c r="I319" s="231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"/>
      <c r="Y319" s="2"/>
      <c r="Z319" s="2"/>
      <c r="AA319" s="219"/>
      <c r="AB319" s="219"/>
      <c r="AC319" s="219"/>
      <c r="AD319" s="2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84"/>
      <c r="BH319" s="302"/>
      <c r="BI319" s="216"/>
      <c r="BJ319" s="200"/>
      <c r="BK319" s="200"/>
      <c r="BL319" s="200"/>
      <c r="BM319" s="200"/>
      <c r="BN319" s="200"/>
      <c r="BO319" s="200"/>
      <c r="BP319" s="200"/>
      <c r="BQ319" s="200"/>
      <c r="BR319" s="200"/>
      <c r="BS319" s="200"/>
      <c r="BT319" s="200"/>
      <c r="BU319" s="200"/>
      <c r="BV319" s="200"/>
      <c r="BW319" s="200"/>
      <c r="BX319" s="200"/>
      <c r="BY319" s="200"/>
      <c r="BZ319" s="200"/>
      <c r="CA319" s="200"/>
      <c r="CB319" s="200"/>
      <c r="CC319" s="200"/>
      <c r="CD319" s="200"/>
      <c r="CE319" s="200"/>
      <c r="CF319" s="200"/>
      <c r="CG319" s="200"/>
      <c r="CH319" s="200"/>
      <c r="CI319" s="200"/>
      <c r="CJ319" s="200"/>
      <c r="CL319" s="200"/>
      <c r="CM319" s="200"/>
      <c r="CN319" s="200"/>
      <c r="CO319" s="200"/>
      <c r="CP319" s="200"/>
      <c r="CQ319" s="200"/>
      <c r="CR319" s="200"/>
      <c r="CS319" s="200"/>
      <c r="CT319" s="200"/>
      <c r="CU319" s="200"/>
      <c r="CV319" s="200"/>
      <c r="CW319" s="200"/>
      <c r="CX319" s="200"/>
      <c r="CY319" s="200"/>
      <c r="CZ319" s="200"/>
      <c r="DA319" s="200"/>
      <c r="DB319" s="200"/>
      <c r="DC319" s="200"/>
      <c r="DD319" s="200"/>
      <c r="DE319" s="200"/>
      <c r="DF319" s="200"/>
      <c r="DG319" s="200"/>
      <c r="DH319" s="200"/>
      <c r="DI319" s="200"/>
      <c r="DJ319" s="200"/>
      <c r="DK319" s="200"/>
      <c r="DL319" s="200"/>
      <c r="DM319" s="200"/>
      <c r="DN319" s="200"/>
      <c r="DO319" s="200"/>
      <c r="DP319" s="200"/>
      <c r="DQ319" s="200"/>
      <c r="DR319" s="200"/>
      <c r="DS319" s="200"/>
      <c r="DT319" s="200"/>
      <c r="DU319" s="200"/>
      <c r="DV319" s="200"/>
      <c r="DW319" s="200"/>
      <c r="DX319" s="200"/>
      <c r="DY319" s="200"/>
      <c r="DZ319" s="200"/>
      <c r="EA319" s="200"/>
      <c r="EB319" s="200"/>
      <c r="EC319" s="200"/>
      <c r="ED319" s="200"/>
      <c r="EE319" s="200"/>
      <c r="EF319" s="200"/>
      <c r="EG319" s="200"/>
      <c r="EH319" s="200"/>
      <c r="EI319" s="200"/>
      <c r="EJ319" s="200"/>
      <c r="EK319" s="200"/>
      <c r="EL319" s="200"/>
      <c r="EM319" s="200"/>
      <c r="EN319" s="200"/>
      <c r="EO319" s="200"/>
      <c r="EP319" s="200"/>
      <c r="EQ319" s="200"/>
      <c r="ER319" s="200"/>
      <c r="ES319" s="200"/>
      <c r="ET319" s="200"/>
      <c r="EU319" s="200"/>
      <c r="EV319" s="200"/>
      <c r="EW319" s="200"/>
      <c r="EX319" s="200"/>
      <c r="EY319" s="200"/>
      <c r="EZ319" s="200"/>
      <c r="FA319" s="200"/>
      <c r="FB319" s="200"/>
      <c r="FC319" s="200"/>
      <c r="FD319" s="198"/>
      <c r="FE319" s="198"/>
      <c r="FF319" s="198"/>
      <c r="FG319" s="198"/>
      <c r="FH319" s="198"/>
      <c r="FI319" s="198"/>
      <c r="FJ319" s="198"/>
      <c r="FK319" s="198"/>
      <c r="FL319" s="198"/>
      <c r="FM319" s="198"/>
      <c r="FN319" s="198"/>
      <c r="FO319" s="198"/>
      <c r="FP319" s="198"/>
      <c r="FQ319" s="198"/>
      <c r="FR319" s="198"/>
      <c r="FS319" s="198"/>
      <c r="FT319" s="198"/>
      <c r="FU319" s="198"/>
      <c r="FV319" s="198"/>
      <c r="FW319" s="198"/>
      <c r="FX319" s="198"/>
    </row>
    <row r="320" spans="1:180" x14ac:dyDescent="0.25">
      <c r="A320" s="198"/>
      <c r="B320" s="198"/>
      <c r="C320" s="226"/>
      <c r="D320" s="224" t="s">
        <v>407</v>
      </c>
      <c r="E320" s="229">
        <f>Durasi!P291</f>
        <v>2</v>
      </c>
      <c r="F320" s="230" t="str">
        <f>Durasi!Q291</f>
        <v>hari</v>
      </c>
      <c r="G320" s="235">
        <f>G318</f>
        <v>15155145</v>
      </c>
      <c r="H320" s="234">
        <f>G320/$G$400*100</f>
        <v>8.7593624922197758E-2</v>
      </c>
      <c r="I320" s="231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"/>
      <c r="Y320" s="2"/>
      <c r="Z320" s="2"/>
      <c r="AA320" s="219"/>
      <c r="AB320" s="219"/>
      <c r="AC320" s="219"/>
      <c r="AD320" s="2"/>
      <c r="AE320" s="219"/>
      <c r="AF320" s="219"/>
      <c r="AG320" s="219"/>
      <c r="AH320" s="219"/>
      <c r="AI320" s="2"/>
      <c r="AJ320" s="219"/>
      <c r="AK320" s="220">
        <f>H320/$E$320*2</f>
        <v>8.7593624922197758E-2</v>
      </c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84"/>
      <c r="BH320" s="302"/>
      <c r="BI320" s="216"/>
      <c r="BJ320" s="200"/>
      <c r="BK320" s="200"/>
      <c r="BL320" s="200"/>
      <c r="BM320" s="200"/>
      <c r="BN320" s="200"/>
      <c r="BO320" s="200"/>
      <c r="BP320" s="200"/>
      <c r="BQ320" s="200"/>
      <c r="BR320" s="200"/>
      <c r="BS320" s="200"/>
      <c r="BT320" s="200"/>
      <c r="BU320" s="200"/>
      <c r="BV320" s="200"/>
      <c r="BW320" s="200"/>
      <c r="BX320" s="200"/>
      <c r="BY320" s="200"/>
      <c r="BZ320" s="200"/>
      <c r="CA320" s="200"/>
      <c r="CB320" s="200"/>
      <c r="CC320" s="200"/>
      <c r="CD320" s="200"/>
      <c r="CE320" s="200"/>
      <c r="CF320" s="200"/>
      <c r="CG320" s="200"/>
      <c r="CH320" s="200"/>
      <c r="CI320" s="200"/>
      <c r="CJ320" s="200"/>
      <c r="CL320" s="200"/>
      <c r="CM320" s="200"/>
      <c r="CN320" s="200"/>
      <c r="CO320" s="200"/>
      <c r="CP320" s="200"/>
      <c r="CQ320" s="200"/>
      <c r="CR320" s="200"/>
      <c r="CS320" s="200"/>
      <c r="CT320" s="200"/>
      <c r="CU320" s="200"/>
      <c r="CV320" s="200"/>
      <c r="CW320" s="200"/>
      <c r="CX320" s="200"/>
      <c r="CY320" s="200"/>
      <c r="CZ320" s="200"/>
      <c r="DA320" s="200"/>
      <c r="DB320" s="200"/>
      <c r="DC320" s="200"/>
      <c r="DD320" s="200"/>
      <c r="DE320" s="200"/>
      <c r="DF320" s="200"/>
      <c r="DG320" s="200"/>
      <c r="DH320" s="200"/>
      <c r="DI320" s="200"/>
      <c r="DJ320" s="200"/>
      <c r="DK320" s="200"/>
      <c r="DL320" s="200"/>
      <c r="DM320" s="200"/>
      <c r="DN320" s="200"/>
      <c r="DO320" s="200"/>
      <c r="DP320" s="200"/>
      <c r="DQ320" s="200"/>
      <c r="DR320" s="200"/>
      <c r="DS320" s="200"/>
      <c r="DT320" s="200"/>
      <c r="DU320" s="200"/>
      <c r="DV320" s="200"/>
      <c r="DW320" s="200"/>
      <c r="DX320" s="200"/>
      <c r="DY320" s="200"/>
      <c r="DZ320" s="200"/>
      <c r="EA320" s="200"/>
      <c r="EB320" s="200"/>
      <c r="EC320" s="200"/>
      <c r="ED320" s="200"/>
      <c r="EE320" s="200"/>
      <c r="EF320" s="200"/>
      <c r="EG320" s="200"/>
      <c r="EH320" s="200"/>
      <c r="EI320" s="200"/>
      <c r="EJ320" s="200"/>
      <c r="EK320" s="200"/>
      <c r="EL320" s="200"/>
      <c r="EM320" s="200"/>
      <c r="EN320" s="200"/>
      <c r="EO320" s="200"/>
      <c r="EP320" s="200"/>
      <c r="EQ320" s="200"/>
      <c r="ER320" s="200"/>
      <c r="ES320" s="200"/>
      <c r="ET320" s="200"/>
      <c r="EU320" s="200"/>
      <c r="EV320" s="200"/>
      <c r="EW320" s="200"/>
      <c r="EX320" s="200"/>
      <c r="EY320" s="200"/>
      <c r="EZ320" s="200"/>
      <c r="FA320" s="200"/>
      <c r="FB320" s="200"/>
      <c r="FC320" s="200"/>
      <c r="FD320" s="198"/>
      <c r="FE320" s="198"/>
      <c r="FF320" s="198"/>
      <c r="FG320" s="198"/>
      <c r="FH320" s="198"/>
      <c r="FI320" s="198"/>
      <c r="FJ320" s="198"/>
      <c r="FK320" s="198"/>
      <c r="FL320" s="198"/>
      <c r="FM320" s="198"/>
      <c r="FN320" s="198"/>
      <c r="FO320" s="198"/>
      <c r="FP320" s="198"/>
      <c r="FQ320" s="198"/>
      <c r="FR320" s="198"/>
      <c r="FS320" s="198"/>
      <c r="FT320" s="198"/>
      <c r="FU320" s="198"/>
      <c r="FV320" s="198"/>
      <c r="FW320" s="198"/>
      <c r="FX320" s="198"/>
    </row>
    <row r="321" spans="1:180" x14ac:dyDescent="0.25">
      <c r="A321" s="198"/>
      <c r="B321" s="198"/>
      <c r="C321" s="226"/>
      <c r="D321" s="224" t="str">
        <f>Durasi!B293</f>
        <v>LANTAI 4</v>
      </c>
      <c r="E321" s="229"/>
      <c r="F321" s="230"/>
      <c r="G321" s="235"/>
      <c r="H321" s="234"/>
      <c r="I321" s="231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"/>
      <c r="Y321" s="2"/>
      <c r="Z321" s="2"/>
      <c r="AA321" s="219"/>
      <c r="AB321" s="219"/>
      <c r="AC321" s="219"/>
      <c r="AD321" s="2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84"/>
      <c r="BH321" s="302"/>
      <c r="BI321" s="216"/>
      <c r="BJ321" s="200"/>
      <c r="BK321" s="200"/>
      <c r="BL321" s="200"/>
      <c r="BM321" s="200"/>
      <c r="BN321" s="200"/>
      <c r="BO321" s="200"/>
      <c r="BP321" s="200"/>
      <c r="BQ321" s="200"/>
      <c r="BR321" s="200"/>
      <c r="BS321" s="200"/>
      <c r="BT321" s="200"/>
      <c r="BU321" s="200"/>
      <c r="BV321" s="200"/>
      <c r="BW321" s="200"/>
      <c r="BX321" s="200"/>
      <c r="BY321" s="200"/>
      <c r="BZ321" s="200"/>
      <c r="CA321" s="200"/>
      <c r="CB321" s="200"/>
      <c r="CC321" s="200"/>
      <c r="CD321" s="200"/>
      <c r="CE321" s="200"/>
      <c r="CF321" s="200"/>
      <c r="CG321" s="200"/>
      <c r="CH321" s="200"/>
      <c r="CI321" s="200"/>
      <c r="CJ321" s="200"/>
      <c r="CL321" s="200"/>
      <c r="CM321" s="200"/>
      <c r="CN321" s="200"/>
      <c r="CO321" s="200"/>
      <c r="CP321" s="200"/>
      <c r="CQ321" s="200"/>
      <c r="CR321" s="200"/>
      <c r="CS321" s="200"/>
      <c r="CT321" s="200"/>
      <c r="CU321" s="200"/>
      <c r="CV321" s="200"/>
      <c r="CW321" s="200"/>
      <c r="CX321" s="200"/>
      <c r="CY321" s="200"/>
      <c r="CZ321" s="200"/>
      <c r="DA321" s="200"/>
      <c r="DB321" s="200"/>
      <c r="DC321" s="200"/>
      <c r="DD321" s="200"/>
      <c r="DE321" s="200"/>
      <c r="DF321" s="200"/>
      <c r="DG321" s="200"/>
      <c r="DH321" s="200"/>
      <c r="DI321" s="200"/>
      <c r="DJ321" s="200"/>
      <c r="DK321" s="200"/>
      <c r="DL321" s="200"/>
      <c r="DM321" s="200"/>
      <c r="DN321" s="200"/>
      <c r="DO321" s="200"/>
      <c r="DP321" s="200"/>
      <c r="DQ321" s="200"/>
      <c r="DR321" s="200"/>
      <c r="DS321" s="200"/>
      <c r="DT321" s="200"/>
      <c r="DU321" s="200"/>
      <c r="DV321" s="200"/>
      <c r="DW321" s="200"/>
      <c r="DX321" s="200"/>
      <c r="DY321" s="200"/>
      <c r="DZ321" s="200"/>
      <c r="EA321" s="200"/>
      <c r="EB321" s="200"/>
      <c r="EC321" s="200"/>
      <c r="ED321" s="200"/>
      <c r="EE321" s="200"/>
      <c r="EF321" s="200"/>
      <c r="EG321" s="200"/>
      <c r="EH321" s="200"/>
      <c r="EI321" s="200"/>
      <c r="EJ321" s="200"/>
      <c r="EK321" s="200"/>
      <c r="EL321" s="200"/>
      <c r="EM321" s="200"/>
      <c r="EN321" s="200"/>
      <c r="EO321" s="200"/>
      <c r="EP321" s="200"/>
      <c r="EQ321" s="200"/>
      <c r="ER321" s="200"/>
      <c r="ES321" s="200"/>
      <c r="ET321" s="200"/>
      <c r="EU321" s="200"/>
      <c r="EV321" s="200"/>
      <c r="EW321" s="200"/>
      <c r="EX321" s="200"/>
      <c r="EY321" s="200"/>
      <c r="EZ321" s="200"/>
      <c r="FA321" s="200"/>
      <c r="FB321" s="200"/>
      <c r="FC321" s="200"/>
      <c r="FD321" s="198"/>
      <c r="FE321" s="198"/>
      <c r="FF321" s="198"/>
      <c r="FG321" s="198"/>
      <c r="FH321" s="198"/>
      <c r="FI321" s="198"/>
      <c r="FJ321" s="198"/>
      <c r="FK321" s="198"/>
      <c r="FL321" s="198"/>
      <c r="FM321" s="198"/>
      <c r="FN321" s="198"/>
      <c r="FO321" s="198"/>
      <c r="FP321" s="198"/>
      <c r="FQ321" s="198"/>
      <c r="FR321" s="198"/>
      <c r="FS321" s="198"/>
      <c r="FT321" s="198"/>
      <c r="FU321" s="198"/>
      <c r="FV321" s="198"/>
      <c r="FW321" s="198"/>
      <c r="FX321" s="198"/>
    </row>
    <row r="322" spans="1:180" x14ac:dyDescent="0.25">
      <c r="A322" s="198"/>
      <c r="B322" s="198"/>
      <c r="C322" s="226"/>
      <c r="D322" s="224" t="s">
        <v>407</v>
      </c>
      <c r="E322" s="229">
        <f>Durasi!P298</f>
        <v>2</v>
      </c>
      <c r="F322" s="230" t="str">
        <f>Durasi!Q298</f>
        <v>hari</v>
      </c>
      <c r="G322" s="235">
        <f>G320</f>
        <v>15155145</v>
      </c>
      <c r="H322" s="234">
        <f>G322/$G$400*100</f>
        <v>8.7593624922197758E-2</v>
      </c>
      <c r="I322" s="231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"/>
      <c r="Y322" s="2"/>
      <c r="Z322" s="2"/>
      <c r="AA322" s="219"/>
      <c r="AB322" s="219"/>
      <c r="AC322" s="219"/>
      <c r="AD322" s="2"/>
      <c r="AE322" s="219"/>
      <c r="AF322" s="219"/>
      <c r="AG322" s="219"/>
      <c r="AH322" s="219"/>
      <c r="AI322" s="219"/>
      <c r="AJ322" s="219"/>
      <c r="AK322" s="219"/>
      <c r="AL322" s="2"/>
      <c r="AM322" s="219"/>
      <c r="AN322" s="219"/>
      <c r="AO322" s="220">
        <f>H322/$E$322*2</f>
        <v>8.7593624922197758E-2</v>
      </c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84"/>
      <c r="BH322" s="302"/>
      <c r="BI322" s="216"/>
      <c r="BJ322" s="200"/>
      <c r="BK322" s="200"/>
      <c r="BL322" s="200"/>
      <c r="BM322" s="200"/>
      <c r="BN322" s="200"/>
      <c r="BO322" s="200"/>
      <c r="BP322" s="200"/>
      <c r="BQ322" s="200"/>
      <c r="BR322" s="200"/>
      <c r="BS322" s="200"/>
      <c r="BT322" s="200"/>
      <c r="BU322" s="200"/>
      <c r="BV322" s="200"/>
      <c r="BW322" s="200"/>
      <c r="BX322" s="200"/>
      <c r="BY322" s="200"/>
      <c r="BZ322" s="200"/>
      <c r="CA322" s="200"/>
      <c r="CB322" s="200"/>
      <c r="CC322" s="200"/>
      <c r="CD322" s="200"/>
      <c r="CE322" s="200"/>
      <c r="CF322" s="200"/>
      <c r="CG322" s="200"/>
      <c r="CH322" s="200"/>
      <c r="CI322" s="200"/>
      <c r="CJ322" s="200"/>
      <c r="CL322" s="200"/>
      <c r="CM322" s="200"/>
      <c r="CN322" s="200"/>
      <c r="CO322" s="200"/>
      <c r="CP322" s="200"/>
      <c r="CQ322" s="200"/>
      <c r="CR322" s="200"/>
      <c r="CS322" s="200"/>
      <c r="CT322" s="200"/>
      <c r="CU322" s="200"/>
      <c r="CV322" s="200"/>
      <c r="CW322" s="200"/>
      <c r="CX322" s="200"/>
      <c r="CY322" s="200"/>
      <c r="CZ322" s="200"/>
      <c r="DA322" s="200"/>
      <c r="DB322" s="200"/>
      <c r="DC322" s="200"/>
      <c r="DD322" s="200"/>
      <c r="DE322" s="200"/>
      <c r="DF322" s="200"/>
      <c r="DG322" s="200"/>
      <c r="DH322" s="200"/>
      <c r="DI322" s="200"/>
      <c r="DJ322" s="200"/>
      <c r="DK322" s="200"/>
      <c r="DL322" s="200"/>
      <c r="DM322" s="200"/>
      <c r="DN322" s="200"/>
      <c r="DO322" s="200"/>
      <c r="DP322" s="200"/>
      <c r="DQ322" s="200"/>
      <c r="DR322" s="200"/>
      <c r="DS322" s="200"/>
      <c r="DT322" s="200"/>
      <c r="DU322" s="200"/>
      <c r="DV322" s="200"/>
      <c r="DW322" s="200"/>
      <c r="DX322" s="200"/>
      <c r="DY322" s="200"/>
      <c r="DZ322" s="200"/>
      <c r="EA322" s="200"/>
      <c r="EB322" s="200"/>
      <c r="EC322" s="200"/>
      <c r="ED322" s="200"/>
      <c r="EE322" s="200"/>
      <c r="EF322" s="200"/>
      <c r="EG322" s="200"/>
      <c r="EH322" s="200"/>
      <c r="EI322" s="200"/>
      <c r="EJ322" s="200"/>
      <c r="EK322" s="200"/>
      <c r="EL322" s="200"/>
      <c r="EM322" s="200"/>
      <c r="EN322" s="200"/>
      <c r="EO322" s="200"/>
      <c r="EP322" s="200"/>
      <c r="EQ322" s="200"/>
      <c r="ER322" s="200"/>
      <c r="ES322" s="200"/>
      <c r="ET322" s="200"/>
      <c r="EU322" s="200"/>
      <c r="EV322" s="200"/>
      <c r="EW322" s="200"/>
      <c r="EX322" s="200"/>
      <c r="EY322" s="200"/>
      <c r="EZ322" s="200"/>
      <c r="FA322" s="200"/>
      <c r="FB322" s="200"/>
      <c r="FC322" s="200"/>
      <c r="FD322" s="198"/>
      <c r="FE322" s="198"/>
      <c r="FF322" s="198"/>
      <c r="FG322" s="198"/>
      <c r="FH322" s="198"/>
      <c r="FI322" s="198"/>
      <c r="FJ322" s="198"/>
      <c r="FK322" s="198"/>
      <c r="FL322" s="198"/>
      <c r="FM322" s="198"/>
      <c r="FN322" s="198"/>
      <c r="FO322" s="198"/>
      <c r="FP322" s="198"/>
      <c r="FQ322" s="198"/>
      <c r="FR322" s="198"/>
      <c r="FS322" s="198"/>
      <c r="FT322" s="198"/>
      <c r="FU322" s="198"/>
      <c r="FV322" s="198"/>
      <c r="FW322" s="198"/>
      <c r="FX322" s="198"/>
    </row>
    <row r="323" spans="1:180" x14ac:dyDescent="0.25">
      <c r="A323" s="198"/>
      <c r="B323" s="198"/>
      <c r="C323" s="226"/>
      <c r="D323" s="224" t="str">
        <f>Durasi!B300</f>
        <v>LANTAI 5</v>
      </c>
      <c r="E323" s="229"/>
      <c r="F323" s="230"/>
      <c r="G323" s="235"/>
      <c r="H323" s="234"/>
      <c r="I323" s="231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"/>
      <c r="Y323" s="2"/>
      <c r="Z323" s="2"/>
      <c r="AA323" s="219"/>
      <c r="AB323" s="219"/>
      <c r="AC323" s="219"/>
      <c r="AD323" s="2"/>
      <c r="AE323" s="219"/>
      <c r="AF323" s="219"/>
      <c r="AG323" s="219"/>
      <c r="AH323" s="219"/>
      <c r="AI323" s="219"/>
      <c r="AJ323" s="219"/>
      <c r="AK323" s="219"/>
      <c r="AL323" s="219"/>
      <c r="AM323" s="219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84"/>
      <c r="BH323" s="302"/>
      <c r="BI323" s="216"/>
      <c r="BJ323" s="200"/>
      <c r="BK323" s="200"/>
      <c r="BL323" s="200"/>
      <c r="BM323" s="200"/>
      <c r="BN323" s="200"/>
      <c r="BO323" s="200"/>
      <c r="BP323" s="200"/>
      <c r="BQ323" s="200"/>
      <c r="BR323" s="200"/>
      <c r="BS323" s="200"/>
      <c r="BT323" s="200"/>
      <c r="BU323" s="200"/>
      <c r="BV323" s="200"/>
      <c r="BW323" s="200"/>
      <c r="BX323" s="200"/>
      <c r="BY323" s="200"/>
      <c r="BZ323" s="200"/>
      <c r="CA323" s="200"/>
      <c r="CB323" s="200"/>
      <c r="CC323" s="200"/>
      <c r="CD323" s="200"/>
      <c r="CE323" s="200"/>
      <c r="CF323" s="200"/>
      <c r="CG323" s="200"/>
      <c r="CH323" s="200"/>
      <c r="CI323" s="200"/>
      <c r="CJ323" s="200"/>
      <c r="CL323" s="200"/>
      <c r="CM323" s="200"/>
      <c r="CN323" s="200"/>
      <c r="CO323" s="200"/>
      <c r="CP323" s="200"/>
      <c r="CQ323" s="200"/>
      <c r="CR323" s="200"/>
      <c r="CS323" s="200"/>
      <c r="CT323" s="200"/>
      <c r="CU323" s="200"/>
      <c r="CV323" s="200"/>
      <c r="CW323" s="200"/>
      <c r="CX323" s="200"/>
      <c r="CY323" s="200"/>
      <c r="CZ323" s="200"/>
      <c r="DA323" s="200"/>
      <c r="DB323" s="200"/>
      <c r="DC323" s="200"/>
      <c r="DD323" s="200"/>
      <c r="DE323" s="200"/>
      <c r="DF323" s="200"/>
      <c r="DG323" s="200"/>
      <c r="DH323" s="200"/>
      <c r="DI323" s="200"/>
      <c r="DJ323" s="200"/>
      <c r="DK323" s="200"/>
      <c r="DL323" s="200"/>
      <c r="DM323" s="200"/>
      <c r="DN323" s="200"/>
      <c r="DO323" s="200"/>
      <c r="DP323" s="200"/>
      <c r="DQ323" s="200"/>
      <c r="DR323" s="200"/>
      <c r="DS323" s="200"/>
      <c r="DT323" s="200"/>
      <c r="DU323" s="200"/>
      <c r="DV323" s="200"/>
      <c r="DW323" s="200"/>
      <c r="DX323" s="200"/>
      <c r="DY323" s="200"/>
      <c r="DZ323" s="200"/>
      <c r="EA323" s="200"/>
      <c r="EB323" s="200"/>
      <c r="EC323" s="200"/>
      <c r="ED323" s="200"/>
      <c r="EE323" s="200"/>
      <c r="EF323" s="200"/>
      <c r="EG323" s="200"/>
      <c r="EH323" s="200"/>
      <c r="EI323" s="200"/>
      <c r="EJ323" s="200"/>
      <c r="EK323" s="200"/>
      <c r="EL323" s="200"/>
      <c r="EM323" s="200"/>
      <c r="EN323" s="200"/>
      <c r="EO323" s="200"/>
      <c r="EP323" s="200"/>
      <c r="EQ323" s="200"/>
      <c r="ER323" s="200"/>
      <c r="ES323" s="200"/>
      <c r="ET323" s="200"/>
      <c r="EU323" s="200"/>
      <c r="EV323" s="200"/>
      <c r="EW323" s="200"/>
      <c r="EX323" s="200"/>
      <c r="EY323" s="200"/>
      <c r="EZ323" s="200"/>
      <c r="FA323" s="200"/>
      <c r="FB323" s="200"/>
      <c r="FC323" s="200"/>
      <c r="FD323" s="198"/>
      <c r="FE323" s="198"/>
      <c r="FF323" s="198"/>
      <c r="FG323" s="198"/>
      <c r="FH323" s="198"/>
      <c r="FI323" s="198"/>
      <c r="FJ323" s="198"/>
      <c r="FK323" s="198"/>
      <c r="FL323" s="198"/>
      <c r="FM323" s="198"/>
      <c r="FN323" s="198"/>
      <c r="FO323" s="198"/>
      <c r="FP323" s="198"/>
      <c r="FQ323" s="198"/>
      <c r="FR323" s="198"/>
      <c r="FS323" s="198"/>
      <c r="FT323" s="198"/>
      <c r="FU323" s="198"/>
      <c r="FV323" s="198"/>
      <c r="FW323" s="198"/>
      <c r="FX323" s="198"/>
    </row>
    <row r="324" spans="1:180" x14ac:dyDescent="0.25">
      <c r="A324" s="198"/>
      <c r="B324" s="198"/>
      <c r="C324" s="226"/>
      <c r="D324" s="224" t="s">
        <v>407</v>
      </c>
      <c r="E324" s="229">
        <f>Durasi!P305</f>
        <v>2</v>
      </c>
      <c r="F324" s="230" t="str">
        <f>Durasi!Q305</f>
        <v>hari</v>
      </c>
      <c r="G324" s="235">
        <f>G322</f>
        <v>15155145</v>
      </c>
      <c r="H324" s="234">
        <f>G324/$G$400*100</f>
        <v>8.7593624922197758E-2</v>
      </c>
      <c r="I324" s="231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"/>
      <c r="Y324" s="2"/>
      <c r="Z324" s="2"/>
      <c r="AA324" s="219"/>
      <c r="AB324" s="219"/>
      <c r="AC324" s="219"/>
      <c r="AD324" s="2"/>
      <c r="AE324" s="219"/>
      <c r="AF324" s="219"/>
      <c r="AG324" s="219"/>
      <c r="AH324" s="219"/>
      <c r="AI324" s="219"/>
      <c r="AJ324" s="219"/>
      <c r="AK324" s="219"/>
      <c r="AL324" s="219"/>
      <c r="AM324" s="219"/>
      <c r="AN324" s="219"/>
      <c r="AO324" s="219"/>
      <c r="AP324" s="2"/>
      <c r="AQ324" s="219"/>
      <c r="AR324" s="2"/>
      <c r="AS324" s="220">
        <f>H324/$E$324*2</f>
        <v>8.7593624922197758E-2</v>
      </c>
      <c r="AT324" s="219"/>
      <c r="AU324" s="219"/>
      <c r="AV324" s="219"/>
      <c r="AW324" s="219"/>
      <c r="AX324" s="219"/>
      <c r="AY324" s="219"/>
      <c r="AZ324" s="219"/>
      <c r="BA324" s="219"/>
      <c r="BB324" s="219"/>
      <c r="BC324" s="219"/>
      <c r="BD324" s="219"/>
      <c r="BE324" s="219"/>
      <c r="BF324" s="219"/>
      <c r="BG324" s="284"/>
      <c r="BH324" s="302"/>
      <c r="BI324" s="216"/>
      <c r="BJ324" s="200"/>
      <c r="BK324" s="200"/>
      <c r="BL324" s="200"/>
      <c r="BM324" s="200"/>
      <c r="BN324" s="200"/>
      <c r="BO324" s="200"/>
      <c r="BP324" s="200"/>
      <c r="BQ324" s="200"/>
      <c r="BR324" s="200"/>
      <c r="BS324" s="200"/>
      <c r="BT324" s="200"/>
      <c r="BU324" s="200"/>
      <c r="BV324" s="200"/>
      <c r="BW324" s="200"/>
      <c r="BX324" s="200"/>
      <c r="BY324" s="200"/>
      <c r="BZ324" s="200"/>
      <c r="CA324" s="200"/>
      <c r="CB324" s="200"/>
      <c r="CC324" s="200"/>
      <c r="CD324" s="200"/>
      <c r="CE324" s="200"/>
      <c r="CF324" s="200"/>
      <c r="CG324" s="200"/>
      <c r="CH324" s="200"/>
      <c r="CI324" s="200"/>
      <c r="CJ324" s="200"/>
      <c r="CL324" s="200"/>
      <c r="CM324" s="200"/>
      <c r="CN324" s="200"/>
      <c r="CO324" s="200"/>
      <c r="CP324" s="200"/>
      <c r="CQ324" s="200"/>
      <c r="CR324" s="200"/>
      <c r="CS324" s="200"/>
      <c r="CT324" s="200"/>
      <c r="CU324" s="200"/>
      <c r="CV324" s="200"/>
      <c r="CW324" s="200"/>
      <c r="CX324" s="200"/>
      <c r="CY324" s="200"/>
      <c r="CZ324" s="200"/>
      <c r="DA324" s="200"/>
      <c r="DB324" s="200"/>
      <c r="DC324" s="200"/>
      <c r="DD324" s="200"/>
      <c r="DE324" s="200"/>
      <c r="DF324" s="200"/>
      <c r="DG324" s="200"/>
      <c r="DH324" s="200"/>
      <c r="DI324" s="200"/>
      <c r="DJ324" s="200"/>
      <c r="DK324" s="200"/>
      <c r="DL324" s="200"/>
      <c r="DM324" s="200"/>
      <c r="DN324" s="200"/>
      <c r="DO324" s="200"/>
      <c r="DP324" s="200"/>
      <c r="DQ324" s="200"/>
      <c r="DR324" s="200"/>
      <c r="DS324" s="200"/>
      <c r="DT324" s="200"/>
      <c r="DU324" s="200"/>
      <c r="DV324" s="200"/>
      <c r="DW324" s="200"/>
      <c r="DX324" s="200"/>
      <c r="DY324" s="200"/>
      <c r="DZ324" s="200"/>
      <c r="EA324" s="200"/>
      <c r="EB324" s="200"/>
      <c r="EC324" s="200"/>
      <c r="ED324" s="200"/>
      <c r="EE324" s="200"/>
      <c r="EF324" s="200"/>
      <c r="EG324" s="200"/>
      <c r="EH324" s="200"/>
      <c r="EI324" s="200"/>
      <c r="EJ324" s="200"/>
      <c r="EK324" s="200"/>
      <c r="EL324" s="200"/>
      <c r="EM324" s="200"/>
      <c r="EN324" s="200"/>
      <c r="EO324" s="200"/>
      <c r="EP324" s="200"/>
      <c r="EQ324" s="200"/>
      <c r="ER324" s="200"/>
      <c r="ES324" s="200"/>
      <c r="ET324" s="200"/>
      <c r="EU324" s="200"/>
      <c r="EV324" s="200"/>
      <c r="EW324" s="200"/>
      <c r="EX324" s="200"/>
      <c r="EY324" s="200"/>
      <c r="EZ324" s="200"/>
      <c r="FA324" s="200"/>
      <c r="FB324" s="200"/>
      <c r="FC324" s="200"/>
      <c r="FD324" s="198"/>
      <c r="FE324" s="198"/>
      <c r="FF324" s="198"/>
      <c r="FG324" s="198"/>
      <c r="FH324" s="198"/>
      <c r="FI324" s="198"/>
      <c r="FJ324" s="198"/>
      <c r="FK324" s="198"/>
      <c r="FL324" s="198"/>
      <c r="FM324" s="198"/>
      <c r="FN324" s="198"/>
      <c r="FO324" s="198"/>
      <c r="FP324" s="198"/>
      <c r="FQ324" s="198"/>
      <c r="FR324" s="198"/>
      <c r="FS324" s="198"/>
      <c r="FT324" s="198"/>
      <c r="FU324" s="198"/>
      <c r="FV324" s="198"/>
      <c r="FW324" s="198"/>
      <c r="FX324" s="198"/>
    </row>
    <row r="325" spans="1:180" x14ac:dyDescent="0.25">
      <c r="A325" s="198"/>
      <c r="B325" s="198"/>
      <c r="C325" s="226"/>
      <c r="D325" s="224" t="str">
        <f>Durasi!B307</f>
        <v>LANTAI 6</v>
      </c>
      <c r="E325" s="229"/>
      <c r="F325" s="230"/>
      <c r="G325" s="235"/>
      <c r="H325" s="234"/>
      <c r="I325" s="231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"/>
      <c r="Y325" s="2"/>
      <c r="Z325" s="2"/>
      <c r="AA325" s="219"/>
      <c r="AB325" s="219"/>
      <c r="AC325" s="219"/>
      <c r="AD325" s="2"/>
      <c r="AE325" s="219"/>
      <c r="AF325" s="219"/>
      <c r="AG325" s="219"/>
      <c r="AH325" s="219"/>
      <c r="AI325" s="219"/>
      <c r="AJ325" s="219"/>
      <c r="AK325" s="219"/>
      <c r="AL325" s="219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84"/>
      <c r="BH325" s="302"/>
      <c r="BI325" s="216"/>
      <c r="BJ325" s="200"/>
      <c r="BK325" s="200"/>
      <c r="BL325" s="200"/>
      <c r="BM325" s="200"/>
      <c r="BN325" s="200"/>
      <c r="BO325" s="200"/>
      <c r="BP325" s="200"/>
      <c r="BQ325" s="200"/>
      <c r="BR325" s="200"/>
      <c r="BS325" s="200"/>
      <c r="BT325" s="200"/>
      <c r="BU325" s="200"/>
      <c r="BV325" s="200"/>
      <c r="BW325" s="200"/>
      <c r="BX325" s="200"/>
      <c r="BY325" s="200"/>
      <c r="BZ325" s="200"/>
      <c r="CA325" s="200"/>
      <c r="CB325" s="200"/>
      <c r="CC325" s="200"/>
      <c r="CD325" s="200"/>
      <c r="CE325" s="200"/>
      <c r="CF325" s="200"/>
      <c r="CG325" s="200"/>
      <c r="CH325" s="200"/>
      <c r="CI325" s="200"/>
      <c r="CJ325" s="200"/>
      <c r="CL325" s="200"/>
      <c r="CM325" s="200"/>
      <c r="CN325" s="200"/>
      <c r="CO325" s="200"/>
      <c r="CP325" s="200"/>
      <c r="CQ325" s="200"/>
      <c r="CR325" s="200"/>
      <c r="CS325" s="200"/>
      <c r="CT325" s="200"/>
      <c r="CU325" s="200"/>
      <c r="CV325" s="200"/>
      <c r="CW325" s="200"/>
      <c r="CX325" s="200"/>
      <c r="CY325" s="200"/>
      <c r="CZ325" s="200"/>
      <c r="DA325" s="200"/>
      <c r="DB325" s="200"/>
      <c r="DC325" s="200"/>
      <c r="DD325" s="200"/>
      <c r="DE325" s="200"/>
      <c r="DF325" s="200"/>
      <c r="DG325" s="200"/>
      <c r="DH325" s="200"/>
      <c r="DI325" s="200"/>
      <c r="DJ325" s="200"/>
      <c r="DK325" s="200"/>
      <c r="DL325" s="200"/>
      <c r="DM325" s="200"/>
      <c r="DN325" s="200"/>
      <c r="DO325" s="200"/>
      <c r="DP325" s="200"/>
      <c r="DQ325" s="200"/>
      <c r="DR325" s="200"/>
      <c r="DS325" s="200"/>
      <c r="DT325" s="200"/>
      <c r="DU325" s="200"/>
      <c r="DV325" s="200"/>
      <c r="DW325" s="200"/>
      <c r="DX325" s="200"/>
      <c r="DY325" s="200"/>
      <c r="DZ325" s="200"/>
      <c r="EA325" s="200"/>
      <c r="EB325" s="200"/>
      <c r="EC325" s="200"/>
      <c r="ED325" s="200"/>
      <c r="EE325" s="200"/>
      <c r="EF325" s="200"/>
      <c r="EG325" s="200"/>
      <c r="EH325" s="200"/>
      <c r="EI325" s="200"/>
      <c r="EJ325" s="200"/>
      <c r="EK325" s="200"/>
      <c r="EL325" s="200"/>
      <c r="EM325" s="200"/>
      <c r="EN325" s="200"/>
      <c r="EO325" s="200"/>
      <c r="EP325" s="200"/>
      <c r="EQ325" s="200"/>
      <c r="ER325" s="200"/>
      <c r="ES325" s="200"/>
      <c r="ET325" s="200"/>
      <c r="EU325" s="200"/>
      <c r="EV325" s="200"/>
      <c r="EW325" s="200"/>
      <c r="EX325" s="200"/>
      <c r="EY325" s="200"/>
      <c r="EZ325" s="200"/>
      <c r="FA325" s="200"/>
      <c r="FB325" s="200"/>
      <c r="FC325" s="200"/>
      <c r="FD325" s="198"/>
      <c r="FE325" s="198"/>
      <c r="FF325" s="198"/>
      <c r="FG325" s="198"/>
      <c r="FH325" s="198"/>
      <c r="FI325" s="198"/>
      <c r="FJ325" s="198"/>
      <c r="FK325" s="198"/>
      <c r="FL325" s="198"/>
      <c r="FM325" s="198"/>
      <c r="FN325" s="198"/>
      <c r="FO325" s="198"/>
      <c r="FP325" s="198"/>
      <c r="FQ325" s="198"/>
      <c r="FR325" s="198"/>
      <c r="FS325" s="198"/>
      <c r="FT325" s="198"/>
      <c r="FU325" s="198"/>
      <c r="FV325" s="198"/>
      <c r="FW325" s="198"/>
      <c r="FX325" s="198"/>
    </row>
    <row r="326" spans="1:180" x14ac:dyDescent="0.25">
      <c r="A326" s="198"/>
      <c r="B326" s="198"/>
      <c r="C326" s="226"/>
      <c r="D326" s="224" t="s">
        <v>407</v>
      </c>
      <c r="E326" s="229">
        <f>Durasi!P312</f>
        <v>2</v>
      </c>
      <c r="F326" s="230" t="str">
        <f>Durasi!Q312</f>
        <v>hari</v>
      </c>
      <c r="G326" s="235">
        <f>G324</f>
        <v>15155145</v>
      </c>
      <c r="H326" s="234">
        <f>G326/$G$400*100</f>
        <v>8.7593624922197758E-2</v>
      </c>
      <c r="I326" s="231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"/>
      <c r="Y326" s="2"/>
      <c r="Z326" s="2"/>
      <c r="AA326" s="219"/>
      <c r="AB326" s="219"/>
      <c r="AC326" s="219"/>
      <c r="AD326" s="2"/>
      <c r="AE326" s="219"/>
      <c r="AF326" s="219"/>
      <c r="AG326" s="219"/>
      <c r="AH326" s="219"/>
      <c r="AI326" s="219"/>
      <c r="AJ326" s="219"/>
      <c r="AK326" s="219"/>
      <c r="AL326" s="219"/>
      <c r="AM326" s="219"/>
      <c r="AN326" s="219"/>
      <c r="AO326" s="219"/>
      <c r="AP326" s="219"/>
      <c r="AQ326" s="219"/>
      <c r="AR326" s="219"/>
      <c r="AS326" s="2"/>
      <c r="AT326" s="219"/>
      <c r="AU326" s="219"/>
      <c r="AV326" s="297">
        <f>H326/$E$326*2</f>
        <v>8.7593624922197758E-2</v>
      </c>
      <c r="AW326" s="219"/>
      <c r="AX326" s="219"/>
      <c r="AY326" s="219"/>
      <c r="AZ326" s="219"/>
      <c r="BA326" s="219"/>
      <c r="BB326" s="219"/>
      <c r="BC326" s="219"/>
      <c r="BD326" s="219"/>
      <c r="BE326" s="219"/>
      <c r="BF326" s="219"/>
      <c r="BG326" s="284"/>
      <c r="BH326" s="302"/>
      <c r="BI326" s="216"/>
      <c r="BJ326" s="200"/>
      <c r="BK326" s="200"/>
      <c r="BL326" s="200"/>
      <c r="BM326" s="200"/>
      <c r="BN326" s="200"/>
      <c r="BO326" s="200"/>
      <c r="BP326" s="200"/>
      <c r="BQ326" s="200"/>
      <c r="BR326" s="200"/>
      <c r="BS326" s="200"/>
      <c r="BT326" s="200"/>
      <c r="BU326" s="200"/>
      <c r="BV326" s="200"/>
      <c r="BW326" s="200"/>
      <c r="BX326" s="200"/>
      <c r="BY326" s="200"/>
      <c r="BZ326" s="200"/>
      <c r="CA326" s="200"/>
      <c r="CB326" s="200"/>
      <c r="CC326" s="200"/>
      <c r="CD326" s="200"/>
      <c r="CE326" s="200"/>
      <c r="CF326" s="200"/>
      <c r="CG326" s="200"/>
      <c r="CH326" s="200"/>
      <c r="CI326" s="200"/>
      <c r="CJ326" s="200"/>
      <c r="CL326" s="200"/>
      <c r="CM326" s="200"/>
      <c r="CN326" s="200"/>
      <c r="CO326" s="200"/>
      <c r="CP326" s="200"/>
      <c r="CQ326" s="200"/>
      <c r="CR326" s="200"/>
      <c r="CS326" s="200"/>
      <c r="CT326" s="200"/>
      <c r="CU326" s="200"/>
      <c r="CV326" s="200"/>
      <c r="CW326" s="200"/>
      <c r="CX326" s="200"/>
      <c r="CY326" s="200"/>
      <c r="CZ326" s="200"/>
      <c r="DA326" s="200"/>
      <c r="DB326" s="200"/>
      <c r="DC326" s="200"/>
      <c r="DD326" s="200"/>
      <c r="DE326" s="200"/>
      <c r="DF326" s="200"/>
      <c r="DG326" s="200"/>
      <c r="DH326" s="200"/>
      <c r="DI326" s="200"/>
      <c r="DJ326" s="200"/>
      <c r="DK326" s="200"/>
      <c r="DL326" s="200"/>
      <c r="DM326" s="200"/>
      <c r="DN326" s="200"/>
      <c r="DO326" s="200"/>
      <c r="DP326" s="200"/>
      <c r="DQ326" s="200"/>
      <c r="DR326" s="200"/>
      <c r="DS326" s="200"/>
      <c r="DT326" s="200"/>
      <c r="DU326" s="200"/>
      <c r="DV326" s="200"/>
      <c r="DW326" s="200"/>
      <c r="DX326" s="200"/>
      <c r="DY326" s="200"/>
      <c r="DZ326" s="200"/>
      <c r="EA326" s="200"/>
      <c r="EB326" s="200"/>
      <c r="EC326" s="200"/>
      <c r="ED326" s="200"/>
      <c r="EE326" s="200"/>
      <c r="EF326" s="200"/>
      <c r="EG326" s="200"/>
      <c r="EH326" s="200"/>
      <c r="EI326" s="200"/>
      <c r="EJ326" s="200"/>
      <c r="EK326" s="200"/>
      <c r="EL326" s="200"/>
      <c r="EM326" s="200"/>
      <c r="EN326" s="200"/>
      <c r="EO326" s="200"/>
      <c r="EP326" s="200"/>
      <c r="EQ326" s="200"/>
      <c r="ER326" s="200"/>
      <c r="ES326" s="200"/>
      <c r="ET326" s="200"/>
      <c r="EU326" s="200"/>
      <c r="EV326" s="200"/>
      <c r="EW326" s="200"/>
      <c r="EX326" s="200"/>
      <c r="EY326" s="200"/>
      <c r="EZ326" s="200"/>
      <c r="FA326" s="200"/>
      <c r="FB326" s="200"/>
      <c r="FC326" s="200"/>
      <c r="FD326" s="198"/>
      <c r="FE326" s="198"/>
      <c r="FF326" s="198"/>
      <c r="FG326" s="198"/>
      <c r="FH326" s="198"/>
      <c r="FI326" s="198"/>
      <c r="FJ326" s="198"/>
      <c r="FK326" s="198"/>
      <c r="FL326" s="198"/>
      <c r="FM326" s="198"/>
      <c r="FN326" s="198"/>
      <c r="FO326" s="198"/>
      <c r="FP326" s="198"/>
      <c r="FQ326" s="198"/>
      <c r="FR326" s="198"/>
      <c r="FS326" s="198"/>
      <c r="FT326" s="198"/>
      <c r="FU326" s="198"/>
      <c r="FV326" s="198"/>
      <c r="FW326" s="198"/>
      <c r="FX326" s="198"/>
    </row>
    <row r="327" spans="1:180" x14ac:dyDescent="0.25">
      <c r="A327" s="198"/>
      <c r="B327" s="198"/>
      <c r="C327" s="226"/>
      <c r="D327" s="224" t="str">
        <f>Durasi!B314</f>
        <v>LANTAI 7</v>
      </c>
      <c r="E327" s="229"/>
      <c r="F327" s="230"/>
      <c r="G327" s="235"/>
      <c r="H327" s="234"/>
      <c r="I327" s="231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"/>
      <c r="Y327" s="2"/>
      <c r="Z327" s="2"/>
      <c r="AA327" s="219"/>
      <c r="AB327" s="219"/>
      <c r="AC327" s="219"/>
      <c r="AD327" s="2"/>
      <c r="AE327" s="219"/>
      <c r="AF327" s="219"/>
      <c r="AG327" s="219"/>
      <c r="AH327" s="219"/>
      <c r="AI327" s="219"/>
      <c r="AJ327" s="219"/>
      <c r="AK327" s="219"/>
      <c r="AL327" s="219"/>
      <c r="AM327" s="219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"/>
      <c r="AX327" s="2"/>
      <c r="AY327" s="2"/>
      <c r="AZ327" s="7"/>
      <c r="BA327" s="7"/>
      <c r="BB327" s="7"/>
      <c r="BC327" s="219"/>
      <c r="BD327" s="219"/>
      <c r="BE327" s="219"/>
      <c r="BF327" s="219"/>
      <c r="BG327" s="284"/>
      <c r="BH327" s="302"/>
      <c r="BI327" s="216"/>
      <c r="BJ327" s="200"/>
      <c r="BK327" s="200"/>
      <c r="BL327" s="200"/>
      <c r="BM327" s="200"/>
      <c r="BN327" s="200"/>
      <c r="BO327" s="200"/>
      <c r="BP327" s="200"/>
      <c r="BQ327" s="200"/>
      <c r="BR327" s="200"/>
      <c r="BS327" s="200"/>
      <c r="BT327" s="200"/>
      <c r="BU327" s="200"/>
      <c r="BV327" s="200"/>
      <c r="BW327" s="200"/>
      <c r="BX327" s="200"/>
      <c r="BY327" s="200"/>
      <c r="BZ327" s="200"/>
      <c r="CA327" s="200"/>
      <c r="CB327" s="200"/>
      <c r="CC327" s="200"/>
      <c r="CD327" s="200"/>
      <c r="CE327" s="200"/>
      <c r="CF327" s="200"/>
      <c r="CG327" s="200"/>
      <c r="CH327" s="200"/>
      <c r="CI327" s="200"/>
      <c r="CJ327" s="200"/>
      <c r="CL327" s="200"/>
      <c r="CM327" s="200"/>
      <c r="CN327" s="200"/>
      <c r="CO327" s="200"/>
      <c r="CP327" s="200"/>
      <c r="CQ327" s="200"/>
      <c r="CR327" s="200"/>
      <c r="CS327" s="200"/>
      <c r="CT327" s="200"/>
      <c r="CU327" s="200"/>
      <c r="CV327" s="200"/>
      <c r="CW327" s="200"/>
      <c r="CX327" s="200"/>
      <c r="CY327" s="200"/>
      <c r="CZ327" s="200"/>
      <c r="DA327" s="200"/>
      <c r="DB327" s="200"/>
      <c r="DC327" s="200"/>
      <c r="DD327" s="200"/>
      <c r="DE327" s="200"/>
      <c r="DF327" s="200"/>
      <c r="DG327" s="200"/>
      <c r="DH327" s="200"/>
      <c r="DI327" s="200"/>
      <c r="DJ327" s="200"/>
      <c r="DK327" s="200"/>
      <c r="DL327" s="200"/>
      <c r="DM327" s="200"/>
      <c r="DN327" s="200"/>
      <c r="DO327" s="200"/>
      <c r="DP327" s="200"/>
      <c r="DQ327" s="200"/>
      <c r="DR327" s="200"/>
      <c r="DS327" s="200"/>
      <c r="DT327" s="200"/>
      <c r="DU327" s="200"/>
      <c r="DV327" s="200"/>
      <c r="DW327" s="200"/>
      <c r="DX327" s="200"/>
      <c r="DY327" s="200"/>
      <c r="DZ327" s="200"/>
      <c r="EA327" s="200"/>
      <c r="EB327" s="200"/>
      <c r="EC327" s="200"/>
      <c r="ED327" s="200"/>
      <c r="EE327" s="200"/>
      <c r="EF327" s="200"/>
      <c r="EG327" s="200"/>
      <c r="EH327" s="200"/>
      <c r="EI327" s="200"/>
      <c r="EJ327" s="200"/>
      <c r="EK327" s="200"/>
      <c r="EL327" s="200"/>
      <c r="EM327" s="200"/>
      <c r="EN327" s="200"/>
      <c r="EO327" s="200"/>
      <c r="EP327" s="200"/>
      <c r="EQ327" s="200"/>
      <c r="ER327" s="200"/>
      <c r="ES327" s="200"/>
      <c r="ET327" s="200"/>
      <c r="EU327" s="200"/>
      <c r="EV327" s="200"/>
      <c r="EW327" s="200"/>
      <c r="EX327" s="200"/>
      <c r="EY327" s="200"/>
      <c r="EZ327" s="200"/>
      <c r="FA327" s="200"/>
      <c r="FB327" s="200"/>
      <c r="FC327" s="200"/>
      <c r="FD327" s="198"/>
      <c r="FE327" s="198"/>
      <c r="FF327" s="198"/>
      <c r="FG327" s="198"/>
      <c r="FH327" s="198"/>
      <c r="FI327" s="198"/>
      <c r="FJ327" s="198"/>
      <c r="FK327" s="198"/>
      <c r="FL327" s="198"/>
      <c r="FM327" s="198"/>
      <c r="FN327" s="198"/>
      <c r="FO327" s="198"/>
      <c r="FP327" s="198"/>
      <c r="FQ327" s="198"/>
      <c r="FR327" s="198"/>
      <c r="FS327" s="198"/>
      <c r="FT327" s="198"/>
      <c r="FU327" s="198"/>
      <c r="FV327" s="198"/>
      <c r="FW327" s="198"/>
      <c r="FX327" s="198"/>
    </row>
    <row r="328" spans="1:180" x14ac:dyDescent="0.25">
      <c r="A328" s="198"/>
      <c r="B328" s="198"/>
      <c r="C328" s="226"/>
      <c r="D328" s="224" t="s">
        <v>407</v>
      </c>
      <c r="E328" s="229">
        <f>Durasi!P319</f>
        <v>2</v>
      </c>
      <c r="F328" s="230" t="str">
        <f>Durasi!Q319</f>
        <v>hari</v>
      </c>
      <c r="G328" s="235">
        <f>G326</f>
        <v>15155145</v>
      </c>
      <c r="H328" s="234">
        <f>G328/$G$400*100</f>
        <v>8.7593624922197758E-2</v>
      </c>
      <c r="I328" s="231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"/>
      <c r="Y328" s="2"/>
      <c r="Z328" s="2"/>
      <c r="AA328" s="219"/>
      <c r="AB328" s="219"/>
      <c r="AC328" s="219"/>
      <c r="AD328" s="2"/>
      <c r="AE328" s="219"/>
      <c r="AF328" s="219"/>
      <c r="AG328" s="219"/>
      <c r="AH328" s="219"/>
      <c r="AI328" s="219"/>
      <c r="AJ328" s="219"/>
      <c r="AK328" s="219"/>
      <c r="AL328" s="219"/>
      <c r="AM328" s="219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"/>
      <c r="AX328" s="2"/>
      <c r="AY328" s="2"/>
      <c r="AZ328" s="220">
        <f>H328/$E$328*2</f>
        <v>8.7593624922197758E-2</v>
      </c>
      <c r="BA328" s="7"/>
      <c r="BB328" s="7"/>
      <c r="BC328" s="219"/>
      <c r="BD328" s="219"/>
      <c r="BE328" s="219"/>
      <c r="BF328" s="7"/>
      <c r="BG328" s="284"/>
      <c r="BH328" s="302"/>
      <c r="BI328" s="216"/>
      <c r="BJ328" s="200"/>
      <c r="BK328" s="200"/>
      <c r="BL328" s="200"/>
      <c r="BM328" s="200"/>
      <c r="BN328" s="200"/>
      <c r="BO328" s="200"/>
      <c r="BP328" s="200"/>
      <c r="BQ328" s="200"/>
      <c r="BR328" s="200"/>
      <c r="BS328" s="200"/>
      <c r="BT328" s="200"/>
      <c r="BU328" s="200"/>
      <c r="BV328" s="200"/>
      <c r="BW328" s="200"/>
      <c r="BX328" s="200"/>
      <c r="BY328" s="200"/>
      <c r="BZ328" s="200"/>
      <c r="CA328" s="200"/>
      <c r="CB328" s="200"/>
      <c r="CC328" s="200"/>
      <c r="CD328" s="200"/>
      <c r="CE328" s="200"/>
      <c r="CF328" s="200"/>
      <c r="CG328" s="200"/>
      <c r="CH328" s="200"/>
      <c r="CI328" s="200"/>
      <c r="CJ328" s="200"/>
      <c r="CL328" s="200"/>
      <c r="CM328" s="200"/>
      <c r="CN328" s="200"/>
      <c r="CO328" s="200"/>
      <c r="CP328" s="200"/>
      <c r="CQ328" s="200"/>
      <c r="CR328" s="200"/>
      <c r="CS328" s="200"/>
      <c r="CT328" s="200"/>
      <c r="CU328" s="200"/>
      <c r="CV328" s="200"/>
      <c r="CW328" s="200"/>
      <c r="CX328" s="200"/>
      <c r="CY328" s="200"/>
      <c r="CZ328" s="200"/>
      <c r="DA328" s="200"/>
      <c r="DB328" s="200"/>
      <c r="DC328" s="200"/>
      <c r="DD328" s="200"/>
      <c r="DE328" s="200"/>
      <c r="DF328" s="200"/>
      <c r="DG328" s="200"/>
      <c r="DH328" s="200"/>
      <c r="DI328" s="200"/>
      <c r="DJ328" s="200"/>
      <c r="DK328" s="200"/>
      <c r="DL328" s="200"/>
      <c r="DM328" s="200"/>
      <c r="DN328" s="200"/>
      <c r="DO328" s="200"/>
      <c r="DP328" s="200"/>
      <c r="DQ328" s="200"/>
      <c r="DR328" s="200"/>
      <c r="DS328" s="200"/>
      <c r="DT328" s="200"/>
      <c r="DU328" s="200"/>
      <c r="DV328" s="200"/>
      <c r="DW328" s="200"/>
      <c r="DX328" s="200"/>
      <c r="DY328" s="200"/>
      <c r="DZ328" s="200"/>
      <c r="EA328" s="200"/>
      <c r="EB328" s="200"/>
      <c r="EC328" s="200"/>
      <c r="ED328" s="200"/>
      <c r="EE328" s="200"/>
      <c r="EF328" s="200"/>
      <c r="EG328" s="200"/>
      <c r="EH328" s="200"/>
      <c r="EI328" s="200"/>
      <c r="EJ328" s="200"/>
      <c r="EK328" s="200"/>
      <c r="EL328" s="200"/>
      <c r="EM328" s="200"/>
      <c r="EN328" s="200"/>
      <c r="EO328" s="200"/>
      <c r="EP328" s="200"/>
      <c r="EQ328" s="200"/>
      <c r="ER328" s="200"/>
      <c r="ES328" s="200"/>
      <c r="ET328" s="200"/>
      <c r="EU328" s="200"/>
      <c r="EV328" s="200"/>
      <c r="EW328" s="200"/>
      <c r="EX328" s="200"/>
      <c r="EY328" s="200"/>
      <c r="EZ328" s="200"/>
      <c r="FA328" s="200"/>
      <c r="FB328" s="200"/>
      <c r="FC328" s="200"/>
      <c r="FD328" s="198"/>
      <c r="FE328" s="198"/>
      <c r="FF328" s="198"/>
      <c r="FG328" s="198"/>
      <c r="FH328" s="198"/>
      <c r="FI328" s="198"/>
      <c r="FJ328" s="198"/>
      <c r="FK328" s="198"/>
      <c r="FL328" s="198"/>
      <c r="FM328" s="198"/>
      <c r="FN328" s="198"/>
      <c r="FO328" s="198"/>
      <c r="FP328" s="198"/>
      <c r="FQ328" s="198"/>
      <c r="FR328" s="198"/>
      <c r="FS328" s="198"/>
      <c r="FT328" s="198"/>
      <c r="FU328" s="198"/>
      <c r="FV328" s="198"/>
      <c r="FW328" s="198"/>
      <c r="FX328" s="198"/>
    </row>
    <row r="329" spans="1:180" x14ac:dyDescent="0.25">
      <c r="A329" s="198"/>
      <c r="B329" s="198"/>
      <c r="C329" s="226"/>
      <c r="D329" s="224" t="s">
        <v>411</v>
      </c>
      <c r="E329" s="229"/>
      <c r="F329" s="230"/>
      <c r="G329" s="235"/>
      <c r="H329" s="234"/>
      <c r="I329" s="231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"/>
      <c r="Y329" s="2"/>
      <c r="Z329" s="2"/>
      <c r="AA329" s="219"/>
      <c r="AB329" s="219"/>
      <c r="AC329" s="219"/>
      <c r="AD329" s="2"/>
      <c r="AE329" s="219"/>
      <c r="AF329" s="219"/>
      <c r="AG329" s="219"/>
      <c r="AH329" s="219"/>
      <c r="AI329" s="219"/>
      <c r="AJ329" s="219"/>
      <c r="AK329" s="219"/>
      <c r="AL329" s="219"/>
      <c r="AM329" s="219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"/>
      <c r="AX329" s="2"/>
      <c r="AY329" s="2"/>
      <c r="AZ329" s="7"/>
      <c r="BA329" s="7"/>
      <c r="BB329" s="7"/>
      <c r="BC329" s="219"/>
      <c r="BD329" s="219"/>
      <c r="BE329" s="219"/>
      <c r="BF329" s="219"/>
      <c r="BG329" s="284"/>
      <c r="BH329" s="302"/>
      <c r="BI329" s="216"/>
      <c r="BJ329" s="200"/>
      <c r="BK329" s="200"/>
      <c r="BL329" s="200"/>
      <c r="BM329" s="200"/>
      <c r="BN329" s="200"/>
      <c r="BO329" s="200"/>
      <c r="BP329" s="200"/>
      <c r="BQ329" s="200"/>
      <c r="BR329" s="200"/>
      <c r="BS329" s="200"/>
      <c r="BT329" s="200"/>
      <c r="BU329" s="200"/>
      <c r="BV329" s="200"/>
      <c r="BW329" s="200"/>
      <c r="BX329" s="200"/>
      <c r="BY329" s="200"/>
      <c r="BZ329" s="200"/>
      <c r="CA329" s="200"/>
      <c r="CB329" s="200"/>
      <c r="CC329" s="200"/>
      <c r="CD329" s="200"/>
      <c r="CE329" s="200"/>
      <c r="CF329" s="200"/>
      <c r="CG329" s="200"/>
      <c r="CH329" s="200"/>
      <c r="CI329" s="200"/>
      <c r="CJ329" s="200"/>
      <c r="CL329" s="200"/>
      <c r="CM329" s="200"/>
      <c r="CN329" s="200"/>
      <c r="CO329" s="200"/>
      <c r="CP329" s="200"/>
      <c r="CQ329" s="200"/>
      <c r="CR329" s="200"/>
      <c r="CS329" s="200"/>
      <c r="CT329" s="200"/>
      <c r="CU329" s="200"/>
      <c r="CV329" s="200"/>
      <c r="CW329" s="200"/>
      <c r="CX329" s="200"/>
      <c r="CY329" s="200"/>
      <c r="CZ329" s="200"/>
      <c r="DA329" s="200"/>
      <c r="DB329" s="200"/>
      <c r="DC329" s="200"/>
      <c r="DD329" s="200"/>
      <c r="DE329" s="200"/>
      <c r="DF329" s="200"/>
      <c r="DG329" s="200"/>
      <c r="DH329" s="200"/>
      <c r="DI329" s="200"/>
      <c r="DJ329" s="200"/>
      <c r="DK329" s="200"/>
      <c r="DL329" s="200"/>
      <c r="DM329" s="200"/>
      <c r="DN329" s="200"/>
      <c r="DO329" s="200"/>
      <c r="DP329" s="200"/>
      <c r="DQ329" s="200"/>
      <c r="DR329" s="200"/>
      <c r="DS329" s="200"/>
      <c r="DT329" s="200"/>
      <c r="DU329" s="200"/>
      <c r="DV329" s="200"/>
      <c r="DW329" s="200"/>
      <c r="DX329" s="200"/>
      <c r="DY329" s="200"/>
      <c r="DZ329" s="200"/>
      <c r="EA329" s="200"/>
      <c r="EB329" s="200"/>
      <c r="EC329" s="200"/>
      <c r="ED329" s="200"/>
      <c r="EE329" s="200"/>
      <c r="EF329" s="200"/>
      <c r="EG329" s="200"/>
      <c r="EH329" s="200"/>
      <c r="EI329" s="200"/>
      <c r="EJ329" s="200"/>
      <c r="EK329" s="200"/>
      <c r="EL329" s="200"/>
      <c r="EM329" s="200"/>
      <c r="EN329" s="200"/>
      <c r="EO329" s="200"/>
      <c r="EP329" s="200"/>
      <c r="EQ329" s="200"/>
      <c r="ER329" s="200"/>
      <c r="ES329" s="200"/>
      <c r="ET329" s="200"/>
      <c r="EU329" s="200"/>
      <c r="EV329" s="200"/>
      <c r="EW329" s="200"/>
      <c r="EX329" s="200"/>
      <c r="EY329" s="200"/>
      <c r="EZ329" s="200"/>
      <c r="FA329" s="200"/>
      <c r="FB329" s="200"/>
      <c r="FC329" s="200"/>
      <c r="FD329" s="198"/>
      <c r="FE329" s="198"/>
      <c r="FF329" s="198"/>
      <c r="FG329" s="198"/>
      <c r="FH329" s="198"/>
      <c r="FI329" s="198"/>
      <c r="FJ329" s="198"/>
      <c r="FK329" s="198"/>
      <c r="FL329" s="198"/>
      <c r="FM329" s="198"/>
      <c r="FN329" s="198"/>
      <c r="FO329" s="198"/>
      <c r="FP329" s="198"/>
      <c r="FQ329" s="198"/>
      <c r="FR329" s="198"/>
      <c r="FS329" s="198"/>
      <c r="FT329" s="198"/>
      <c r="FU329" s="198"/>
      <c r="FV329" s="198"/>
      <c r="FW329" s="198"/>
      <c r="FX329" s="198"/>
    </row>
    <row r="330" spans="1:180" x14ac:dyDescent="0.25">
      <c r="A330" s="198"/>
      <c r="B330" s="198"/>
      <c r="C330" s="226"/>
      <c r="D330" s="224" t="str">
        <f>D328</f>
        <v>Pekerjaan Mechanical &amp; Elektrical</v>
      </c>
      <c r="E330" s="229">
        <f>E328</f>
        <v>2</v>
      </c>
      <c r="F330" s="230" t="s">
        <v>365</v>
      </c>
      <c r="G330" s="235">
        <f>G328</f>
        <v>15155145</v>
      </c>
      <c r="H330" s="234">
        <f>G330/$G$400*100</f>
        <v>8.7593624922197758E-2</v>
      </c>
      <c r="I330" s="231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"/>
      <c r="Y330" s="2"/>
      <c r="Z330" s="2"/>
      <c r="AA330" s="219"/>
      <c r="AB330" s="219"/>
      <c r="AC330" s="219"/>
      <c r="AD330" s="2"/>
      <c r="AE330" s="219"/>
      <c r="AF330" s="219"/>
      <c r="AG330" s="219"/>
      <c r="AH330" s="219"/>
      <c r="AI330" s="219"/>
      <c r="AJ330" s="219"/>
      <c r="AK330" s="219"/>
      <c r="AL330" s="219"/>
      <c r="AM330" s="219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"/>
      <c r="AX330" s="2"/>
      <c r="AY330" s="2"/>
      <c r="AZ330" s="7"/>
      <c r="BA330" s="7"/>
      <c r="BB330" s="7"/>
      <c r="BC330" s="220">
        <f>H330/$E$330*2</f>
        <v>8.7593624922197758E-2</v>
      </c>
      <c r="BD330" s="219"/>
      <c r="BE330" s="219"/>
      <c r="BF330" s="219"/>
      <c r="BG330" s="284"/>
      <c r="BH330" s="302"/>
      <c r="BI330" s="1"/>
      <c r="BJ330" s="200"/>
      <c r="BK330" s="200"/>
      <c r="BL330" s="200"/>
      <c r="BM330" s="200"/>
      <c r="BN330" s="200"/>
      <c r="BO330" s="200"/>
      <c r="BP330" s="200"/>
      <c r="BQ330" s="200"/>
      <c r="BR330" s="200"/>
      <c r="BS330" s="200"/>
      <c r="BT330" s="200"/>
      <c r="BU330" s="200"/>
      <c r="BV330" s="200"/>
      <c r="BW330" s="200"/>
      <c r="BX330" s="200"/>
      <c r="BY330" s="200"/>
      <c r="BZ330" s="200"/>
      <c r="CA330" s="200"/>
      <c r="CB330" s="200"/>
      <c r="CC330" s="200"/>
      <c r="CD330" s="200"/>
      <c r="CE330" s="200"/>
      <c r="CF330" s="200"/>
      <c r="CG330" s="200"/>
      <c r="CH330" s="200"/>
      <c r="CI330" s="200"/>
      <c r="CJ330" s="200"/>
      <c r="CL330" s="200"/>
      <c r="CM330" s="200"/>
      <c r="CN330" s="200"/>
      <c r="CO330" s="200"/>
      <c r="CP330" s="200"/>
      <c r="CQ330" s="200"/>
      <c r="CR330" s="200"/>
      <c r="CS330" s="200"/>
      <c r="CT330" s="200"/>
      <c r="CU330" s="200"/>
      <c r="CV330" s="200"/>
      <c r="CW330" s="200"/>
      <c r="CX330" s="200"/>
      <c r="CY330" s="200"/>
      <c r="CZ330" s="200"/>
      <c r="DA330" s="200"/>
      <c r="DB330" s="200"/>
      <c r="DC330" s="200"/>
      <c r="DD330" s="200"/>
      <c r="DE330" s="200"/>
      <c r="DF330" s="200"/>
      <c r="DG330" s="200"/>
      <c r="DH330" s="200"/>
      <c r="DI330" s="200"/>
      <c r="DJ330" s="200"/>
      <c r="DK330" s="200"/>
      <c r="DL330" s="200"/>
      <c r="DM330" s="200"/>
      <c r="DN330" s="200"/>
      <c r="DO330" s="200"/>
      <c r="DP330" s="200"/>
      <c r="DQ330" s="200"/>
      <c r="DR330" s="200"/>
      <c r="DS330" s="200"/>
      <c r="DT330" s="200"/>
      <c r="DU330" s="200"/>
      <c r="DV330" s="200"/>
      <c r="DW330" s="200"/>
      <c r="DX330" s="200"/>
      <c r="DY330" s="200"/>
      <c r="DZ330" s="200"/>
      <c r="EA330" s="200"/>
      <c r="EB330" s="200"/>
      <c r="EC330" s="200"/>
      <c r="ED330" s="200"/>
      <c r="EE330" s="200"/>
      <c r="EF330" s="200"/>
      <c r="EG330" s="200"/>
      <c r="EH330" s="200"/>
      <c r="EI330" s="200"/>
      <c r="EJ330" s="200"/>
      <c r="EK330" s="200"/>
      <c r="EL330" s="200"/>
      <c r="EM330" s="200"/>
      <c r="EN330" s="200"/>
      <c r="EO330" s="200"/>
      <c r="EP330" s="200"/>
      <c r="EQ330" s="200"/>
      <c r="ER330" s="200"/>
      <c r="ES330" s="200"/>
      <c r="ET330" s="200"/>
      <c r="EU330" s="200"/>
      <c r="EV330" s="200"/>
      <c r="EW330" s="200"/>
      <c r="EX330" s="200"/>
      <c r="EY330" s="200"/>
      <c r="EZ330" s="200"/>
      <c r="FA330" s="200"/>
      <c r="FB330" s="200"/>
      <c r="FC330" s="200"/>
      <c r="FD330" s="198"/>
      <c r="FE330" s="198"/>
      <c r="FF330" s="198"/>
      <c r="FG330" s="198"/>
      <c r="FH330" s="198"/>
      <c r="FI330" s="198"/>
      <c r="FJ330" s="198"/>
      <c r="FK330" s="198"/>
      <c r="FL330" s="198"/>
      <c r="FM330" s="198"/>
      <c r="FN330" s="198"/>
      <c r="FO330" s="198"/>
      <c r="FP330" s="198"/>
      <c r="FQ330" s="198"/>
      <c r="FR330" s="198"/>
      <c r="FS330" s="198"/>
      <c r="FT330" s="198"/>
      <c r="FU330" s="198"/>
      <c r="FV330" s="198"/>
      <c r="FW330" s="198"/>
      <c r="FX330" s="198"/>
    </row>
    <row r="331" spans="1:180" x14ac:dyDescent="0.25">
      <c r="A331" s="198"/>
      <c r="B331" s="198"/>
      <c r="C331" s="226"/>
      <c r="D331" s="224"/>
      <c r="E331" s="229"/>
      <c r="F331" s="230"/>
      <c r="G331" s="235"/>
      <c r="H331" s="234"/>
      <c r="I331" s="231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"/>
      <c r="Y331" s="2"/>
      <c r="Z331" s="2"/>
      <c r="AA331" s="219"/>
      <c r="AB331" s="219"/>
      <c r="AC331" s="219"/>
      <c r="AD331" s="2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"/>
      <c r="AX331" s="2"/>
      <c r="AY331" s="2"/>
      <c r="AZ331" s="7"/>
      <c r="BA331" s="7"/>
      <c r="BB331" s="7"/>
      <c r="BC331" s="219"/>
      <c r="BD331" s="219"/>
      <c r="BE331" s="219"/>
      <c r="BF331" s="219"/>
      <c r="BG331" s="284"/>
      <c r="BH331" s="302"/>
      <c r="BI331" s="216"/>
      <c r="BJ331" s="200"/>
      <c r="BK331" s="200"/>
      <c r="BL331" s="200"/>
      <c r="BM331" s="200"/>
      <c r="BN331" s="200"/>
      <c r="BO331" s="200"/>
      <c r="BP331" s="200"/>
      <c r="BQ331" s="200"/>
      <c r="BR331" s="200"/>
      <c r="BS331" s="200"/>
      <c r="BT331" s="200"/>
      <c r="BU331" s="200"/>
      <c r="BV331" s="200"/>
      <c r="BW331" s="200"/>
      <c r="BX331" s="200"/>
      <c r="BY331" s="200"/>
      <c r="BZ331" s="200"/>
      <c r="CA331" s="200"/>
      <c r="CB331" s="200"/>
      <c r="CC331" s="200"/>
      <c r="CD331" s="200"/>
      <c r="CE331" s="200"/>
      <c r="CF331" s="200"/>
      <c r="CG331" s="200"/>
      <c r="CH331" s="200"/>
      <c r="CI331" s="200"/>
      <c r="CJ331" s="200"/>
      <c r="CL331" s="200"/>
      <c r="CM331" s="200"/>
      <c r="CN331" s="200"/>
      <c r="CO331" s="200"/>
      <c r="CP331" s="200"/>
      <c r="CQ331" s="200"/>
      <c r="CR331" s="200"/>
      <c r="CS331" s="200"/>
      <c r="CT331" s="200"/>
      <c r="CU331" s="200"/>
      <c r="CV331" s="200"/>
      <c r="CW331" s="200"/>
      <c r="CX331" s="200"/>
      <c r="CY331" s="200"/>
      <c r="CZ331" s="200"/>
      <c r="DA331" s="200"/>
      <c r="DB331" s="200"/>
      <c r="DC331" s="200"/>
      <c r="DD331" s="200"/>
      <c r="DE331" s="200"/>
      <c r="DF331" s="200"/>
      <c r="DG331" s="200"/>
      <c r="DH331" s="200"/>
      <c r="DI331" s="200"/>
      <c r="DJ331" s="200"/>
      <c r="DK331" s="200"/>
      <c r="DL331" s="200"/>
      <c r="DM331" s="200"/>
      <c r="DN331" s="200"/>
      <c r="DO331" s="200"/>
      <c r="DP331" s="200"/>
      <c r="DQ331" s="200"/>
      <c r="DR331" s="200"/>
      <c r="DS331" s="200"/>
      <c r="DT331" s="200"/>
      <c r="DU331" s="200"/>
      <c r="DV331" s="200"/>
      <c r="DW331" s="200"/>
      <c r="DX331" s="200"/>
      <c r="DY331" s="200"/>
      <c r="DZ331" s="200"/>
      <c r="EA331" s="200"/>
      <c r="EB331" s="200"/>
      <c r="EC331" s="200"/>
      <c r="ED331" s="200"/>
      <c r="EE331" s="200"/>
      <c r="EF331" s="200"/>
      <c r="EG331" s="200"/>
      <c r="EH331" s="200"/>
      <c r="EI331" s="200"/>
      <c r="EJ331" s="200"/>
      <c r="EK331" s="200"/>
      <c r="EL331" s="200"/>
      <c r="EM331" s="200"/>
      <c r="EN331" s="200"/>
      <c r="EO331" s="200"/>
      <c r="EP331" s="200"/>
      <c r="EQ331" s="200"/>
      <c r="ER331" s="200"/>
      <c r="ES331" s="200"/>
      <c r="ET331" s="200"/>
      <c r="EU331" s="200"/>
      <c r="EV331" s="200"/>
      <c r="EW331" s="200"/>
      <c r="EX331" s="200"/>
      <c r="EY331" s="200"/>
      <c r="EZ331" s="200"/>
      <c r="FA331" s="200"/>
      <c r="FB331" s="200"/>
      <c r="FC331" s="200"/>
      <c r="FD331" s="198"/>
      <c r="FE331" s="198"/>
      <c r="FF331" s="198"/>
      <c r="FG331" s="198"/>
      <c r="FH331" s="198"/>
      <c r="FI331" s="198"/>
      <c r="FJ331" s="198"/>
      <c r="FK331" s="198"/>
      <c r="FL331" s="198"/>
      <c r="FM331" s="198"/>
      <c r="FN331" s="198"/>
      <c r="FO331" s="198"/>
      <c r="FP331" s="198"/>
      <c r="FQ331" s="198"/>
      <c r="FR331" s="198"/>
      <c r="FS331" s="198"/>
      <c r="FT331" s="198"/>
      <c r="FU331" s="198"/>
      <c r="FV331" s="198"/>
      <c r="FW331" s="198"/>
      <c r="FX331" s="198"/>
    </row>
    <row r="332" spans="1:180" x14ac:dyDescent="0.25">
      <c r="A332" s="198"/>
      <c r="B332" s="198"/>
      <c r="C332" s="226" t="s">
        <v>348</v>
      </c>
      <c r="D332" s="224" t="str">
        <f>Durasi!B322</f>
        <v>PEKERJAAN DINDING</v>
      </c>
      <c r="E332" s="229"/>
      <c r="F332" s="230"/>
      <c r="G332" s="235"/>
      <c r="H332" s="234"/>
      <c r="I332" s="231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"/>
      <c r="Y332" s="2"/>
      <c r="Z332" s="2"/>
      <c r="AA332" s="219"/>
      <c r="AB332" s="219"/>
      <c r="AC332" s="219"/>
      <c r="AD332" s="2"/>
      <c r="AE332" s="219"/>
      <c r="AF332" s="219"/>
      <c r="AG332" s="219"/>
      <c r="AH332" s="219"/>
      <c r="AI332" s="219"/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9"/>
      <c r="AY332" s="219"/>
      <c r="AZ332" s="219"/>
      <c r="BA332" s="219"/>
      <c r="BB332" s="219"/>
      <c r="BC332" s="219"/>
      <c r="BD332" s="219"/>
      <c r="BE332" s="219"/>
      <c r="BF332" s="219"/>
      <c r="BG332" s="284"/>
      <c r="BH332" s="302"/>
      <c r="BI332" s="216"/>
      <c r="BJ332" s="200"/>
      <c r="BK332" s="200"/>
      <c r="BL332" s="200"/>
      <c r="BM332" s="200"/>
      <c r="BN332" s="200"/>
      <c r="BO332" s="200"/>
      <c r="BP332" s="200"/>
      <c r="BQ332" s="200"/>
      <c r="BR332" s="200"/>
      <c r="BS332" s="200"/>
      <c r="BT332" s="200"/>
      <c r="BU332" s="200"/>
      <c r="BV332" s="200"/>
      <c r="BW332" s="200"/>
      <c r="BX332" s="200"/>
      <c r="BY332" s="200"/>
      <c r="BZ332" s="200"/>
      <c r="CA332" s="200"/>
      <c r="CB332" s="200"/>
      <c r="CC332" s="200"/>
      <c r="CD332" s="200"/>
      <c r="CE332" s="200"/>
      <c r="CF332" s="200"/>
      <c r="CG332" s="200"/>
      <c r="CH332" s="200"/>
      <c r="CI332" s="200"/>
      <c r="CJ332" s="200"/>
      <c r="CL332" s="200"/>
      <c r="CM332" s="200"/>
      <c r="CN332" s="200"/>
      <c r="CO332" s="200"/>
      <c r="CP332" s="200"/>
      <c r="CQ332" s="200"/>
      <c r="CR332" s="200"/>
      <c r="CS332" s="200"/>
      <c r="CT332" s="200"/>
      <c r="CU332" s="200"/>
      <c r="CV332" s="200"/>
      <c r="CW332" s="200"/>
      <c r="CX332" s="200"/>
      <c r="CY332" s="200"/>
      <c r="CZ332" s="200"/>
      <c r="DA332" s="200"/>
      <c r="DB332" s="200"/>
      <c r="DC332" s="200"/>
      <c r="DD332" s="200"/>
      <c r="DE332" s="200"/>
      <c r="DF332" s="200"/>
      <c r="DG332" s="200"/>
      <c r="DH332" s="200"/>
      <c r="DI332" s="200"/>
      <c r="DJ332" s="200"/>
      <c r="DK332" s="200"/>
      <c r="DL332" s="200"/>
      <c r="DM332" s="200"/>
      <c r="DN332" s="200"/>
      <c r="DO332" s="200"/>
      <c r="DP332" s="200"/>
      <c r="DQ332" s="200"/>
      <c r="DR332" s="200"/>
      <c r="DS332" s="200"/>
      <c r="DT332" s="200"/>
      <c r="DU332" s="200"/>
      <c r="DV332" s="200"/>
      <c r="DW332" s="200"/>
      <c r="DX332" s="200"/>
      <c r="DY332" s="200"/>
      <c r="DZ332" s="200"/>
      <c r="EA332" s="200"/>
      <c r="EB332" s="200"/>
      <c r="EC332" s="200"/>
      <c r="ED332" s="200"/>
      <c r="EE332" s="200"/>
      <c r="EF332" s="200"/>
      <c r="EG332" s="200"/>
      <c r="EH332" s="200"/>
      <c r="EI332" s="200"/>
      <c r="EJ332" s="200"/>
      <c r="EK332" s="200"/>
      <c r="EL332" s="200"/>
      <c r="EM332" s="200"/>
      <c r="EN332" s="200"/>
      <c r="EO332" s="200"/>
      <c r="EP332" s="200"/>
      <c r="EQ332" s="200"/>
      <c r="ER332" s="200"/>
      <c r="ES332" s="200"/>
      <c r="ET332" s="200"/>
      <c r="EU332" s="200"/>
      <c r="EV332" s="200"/>
      <c r="EW332" s="200"/>
      <c r="EX332" s="200"/>
      <c r="EY332" s="200"/>
      <c r="EZ332" s="200"/>
      <c r="FA332" s="200"/>
      <c r="FB332" s="200"/>
      <c r="FC332" s="200"/>
      <c r="FD332" s="198"/>
      <c r="FE332" s="198"/>
      <c r="FF332" s="198"/>
      <c r="FG332" s="198"/>
      <c r="FH332" s="198"/>
      <c r="FI332" s="198"/>
      <c r="FJ332" s="198"/>
      <c r="FK332" s="198"/>
      <c r="FL332" s="198"/>
      <c r="FM332" s="198"/>
      <c r="FN332" s="198"/>
      <c r="FO332" s="198"/>
      <c r="FP332" s="198"/>
      <c r="FQ332" s="198"/>
      <c r="FR332" s="198"/>
      <c r="FS332" s="198"/>
      <c r="FT332" s="198"/>
      <c r="FU332" s="198"/>
      <c r="FV332" s="198"/>
      <c r="FW332" s="198"/>
      <c r="FX332" s="198"/>
    </row>
    <row r="333" spans="1:180" x14ac:dyDescent="0.25">
      <c r="A333" s="198"/>
      <c r="B333" s="198"/>
      <c r="C333" s="226"/>
      <c r="D333" s="224" t="str">
        <f>Durasi!B323</f>
        <v>LANTAI 1</v>
      </c>
      <c r="E333" s="229"/>
      <c r="F333" s="230"/>
      <c r="G333" s="235"/>
      <c r="H333" s="234"/>
      <c r="I333" s="231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"/>
      <c r="Y333" s="2"/>
      <c r="Z333" s="2"/>
      <c r="AA333" s="219"/>
      <c r="AB333" s="219"/>
      <c r="AC333" s="219"/>
      <c r="AD333" s="2"/>
      <c r="AE333" s="219"/>
      <c r="AF333" s="219"/>
      <c r="AG333" s="219"/>
      <c r="AH333" s="219"/>
      <c r="AI333" s="219"/>
      <c r="AJ333" s="219"/>
      <c r="AK333" s="219"/>
      <c r="AL333" s="219"/>
      <c r="AM333" s="219"/>
      <c r="AN333" s="219"/>
      <c r="AO333" s="219"/>
      <c r="AP333" s="219"/>
      <c r="AQ333" s="219"/>
      <c r="AR333" s="219"/>
      <c r="AS333" s="219"/>
      <c r="AT333" s="219"/>
      <c r="AU333" s="219"/>
      <c r="AV333" s="219"/>
      <c r="AW333" s="219"/>
      <c r="AX333" s="219"/>
      <c r="AY333" s="219"/>
      <c r="AZ333" s="219"/>
      <c r="BA333" s="219"/>
      <c r="BB333" s="219"/>
      <c r="BC333" s="219"/>
      <c r="BD333" s="219"/>
      <c r="BE333" s="219"/>
      <c r="BF333" s="219"/>
      <c r="BG333" s="284"/>
      <c r="BH333" s="302"/>
      <c r="BI333" s="216"/>
      <c r="BJ333" s="200"/>
      <c r="BK333" s="200"/>
      <c r="BL333" s="200"/>
      <c r="BM333" s="200"/>
      <c r="BN333" s="200"/>
      <c r="BO333" s="200"/>
      <c r="BP333" s="200"/>
      <c r="BQ333" s="200"/>
      <c r="BR333" s="200"/>
      <c r="BS333" s="200"/>
      <c r="BT333" s="200"/>
      <c r="BU333" s="200"/>
      <c r="BV333" s="200"/>
      <c r="BW333" s="200"/>
      <c r="BX333" s="200"/>
      <c r="BY333" s="200"/>
      <c r="BZ333" s="200"/>
      <c r="CA333" s="200"/>
      <c r="CB333" s="200"/>
      <c r="CC333" s="200"/>
      <c r="CD333" s="200"/>
      <c r="CE333" s="200"/>
      <c r="CF333" s="200"/>
      <c r="CG333" s="200"/>
      <c r="CH333" s="200"/>
      <c r="CI333" s="200"/>
      <c r="CJ333" s="200"/>
      <c r="CL333" s="200"/>
      <c r="CM333" s="200"/>
      <c r="CN333" s="200"/>
      <c r="CO333" s="200"/>
      <c r="CP333" s="200"/>
      <c r="CQ333" s="200"/>
      <c r="CR333" s="200"/>
      <c r="CS333" s="200"/>
      <c r="CT333" s="200"/>
      <c r="CU333" s="200"/>
      <c r="CV333" s="200"/>
      <c r="CW333" s="200"/>
      <c r="CX333" s="200"/>
      <c r="CY333" s="200"/>
      <c r="CZ333" s="200"/>
      <c r="DA333" s="200"/>
      <c r="DB333" s="200"/>
      <c r="DC333" s="200"/>
      <c r="DD333" s="200"/>
      <c r="DE333" s="200"/>
      <c r="DF333" s="200"/>
      <c r="DG333" s="200"/>
      <c r="DH333" s="200"/>
      <c r="DI333" s="200"/>
      <c r="DJ333" s="200"/>
      <c r="DK333" s="200"/>
      <c r="DL333" s="200"/>
      <c r="DM333" s="200"/>
      <c r="DN333" s="200"/>
      <c r="DO333" s="200"/>
      <c r="DP333" s="200"/>
      <c r="DQ333" s="200"/>
      <c r="DR333" s="200"/>
      <c r="DS333" s="200"/>
      <c r="DT333" s="200"/>
      <c r="DU333" s="200"/>
      <c r="DV333" s="200"/>
      <c r="DW333" s="200"/>
      <c r="DX333" s="200"/>
      <c r="DY333" s="200"/>
      <c r="DZ333" s="200"/>
      <c r="EA333" s="200"/>
      <c r="EB333" s="200"/>
      <c r="EC333" s="200"/>
      <c r="ED333" s="200"/>
      <c r="EE333" s="200"/>
      <c r="EF333" s="200"/>
      <c r="EG333" s="200"/>
      <c r="EH333" s="200"/>
      <c r="EI333" s="200"/>
      <c r="EJ333" s="200"/>
      <c r="EK333" s="200"/>
      <c r="EL333" s="200"/>
      <c r="EM333" s="200"/>
      <c r="EN333" s="200"/>
      <c r="EO333" s="200"/>
      <c r="EP333" s="200"/>
      <c r="EQ333" s="200"/>
      <c r="ER333" s="200"/>
      <c r="ES333" s="200"/>
      <c r="ET333" s="200"/>
      <c r="EU333" s="200"/>
      <c r="EV333" s="200"/>
      <c r="EW333" s="200"/>
      <c r="EX333" s="200"/>
      <c r="EY333" s="200"/>
      <c r="EZ333" s="200"/>
      <c r="FA333" s="200"/>
      <c r="FB333" s="200"/>
      <c r="FC333" s="200"/>
      <c r="FD333" s="198"/>
      <c r="FE333" s="198"/>
      <c r="FF333" s="198"/>
      <c r="FG333" s="198"/>
      <c r="FH333" s="198"/>
      <c r="FI333" s="198"/>
      <c r="FJ333" s="198"/>
      <c r="FK333" s="198"/>
      <c r="FL333" s="198"/>
      <c r="FM333" s="198"/>
      <c r="FN333" s="198"/>
      <c r="FO333" s="198"/>
      <c r="FP333" s="198"/>
      <c r="FQ333" s="198"/>
      <c r="FR333" s="198"/>
      <c r="FS333" s="198"/>
      <c r="FT333" s="198"/>
      <c r="FU333" s="198"/>
      <c r="FV333" s="198"/>
      <c r="FW333" s="198"/>
      <c r="FX333" s="198"/>
    </row>
    <row r="334" spans="1:180" x14ac:dyDescent="0.25">
      <c r="A334" s="198"/>
      <c r="B334" s="198"/>
      <c r="C334" s="226"/>
      <c r="D334" s="224" t="str">
        <f>Durasi!B324</f>
        <v>Dinding Bata Ringan</v>
      </c>
      <c r="E334" s="229">
        <f>Durasi!P324</f>
        <v>5</v>
      </c>
      <c r="F334" s="230" t="str">
        <f>Durasi!Q324</f>
        <v>hari</v>
      </c>
      <c r="G334" s="235">
        <f>RAB!F372</f>
        <v>83726230.506239995</v>
      </c>
      <c r="H334" s="234">
        <f>G334/$G$400*100</f>
        <v>0.48392041324006196</v>
      </c>
      <c r="I334" s="231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"/>
      <c r="Y334" s="2"/>
      <c r="Z334" s="2"/>
      <c r="AA334" s="2"/>
      <c r="AB334" s="220">
        <f>H334/$E$334*2</f>
        <v>0.19356816529602477</v>
      </c>
      <c r="AC334" s="220">
        <f>H334/$E$334*3</f>
        <v>0.29035224794403713</v>
      </c>
      <c r="AD334" s="2"/>
      <c r="AE334" s="219"/>
      <c r="AF334" s="219"/>
      <c r="AG334" s="219"/>
      <c r="AH334" s="219"/>
      <c r="AI334" s="219"/>
      <c r="AJ334" s="219"/>
      <c r="AK334" s="219"/>
      <c r="AL334" s="219"/>
      <c r="AM334" s="219"/>
      <c r="AN334" s="219"/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9"/>
      <c r="AY334" s="219"/>
      <c r="AZ334" s="219"/>
      <c r="BA334" s="219"/>
      <c r="BB334" s="219"/>
      <c r="BC334" s="219"/>
      <c r="BD334" s="219"/>
      <c r="BE334" s="219"/>
      <c r="BF334" s="219"/>
      <c r="BG334" s="284"/>
      <c r="BH334" s="302"/>
      <c r="BI334" s="216"/>
      <c r="BJ334" s="200"/>
      <c r="BK334" s="200"/>
      <c r="BL334" s="200"/>
      <c r="BM334" s="200"/>
      <c r="BN334" s="200"/>
      <c r="BO334" s="200"/>
      <c r="BP334" s="200"/>
      <c r="BQ334" s="200"/>
      <c r="BR334" s="200"/>
      <c r="BS334" s="200"/>
      <c r="BT334" s="200"/>
      <c r="BU334" s="200"/>
      <c r="BV334" s="200"/>
      <c r="BW334" s="200"/>
      <c r="BX334" s="200"/>
      <c r="BY334" s="200"/>
      <c r="BZ334" s="200"/>
      <c r="CA334" s="200"/>
      <c r="CB334" s="200"/>
      <c r="CC334" s="200"/>
      <c r="CD334" s="200"/>
      <c r="CE334" s="200"/>
      <c r="CF334" s="200"/>
      <c r="CG334" s="200"/>
      <c r="CH334" s="200"/>
      <c r="CI334" s="200"/>
      <c r="CJ334" s="200"/>
      <c r="CL334" s="200"/>
      <c r="CM334" s="200"/>
      <c r="CN334" s="200"/>
      <c r="CO334" s="200"/>
      <c r="CP334" s="200"/>
      <c r="CQ334" s="200"/>
      <c r="CR334" s="200"/>
      <c r="CS334" s="200"/>
      <c r="CT334" s="200"/>
      <c r="CU334" s="200"/>
      <c r="CV334" s="200"/>
      <c r="CW334" s="200"/>
      <c r="CX334" s="200"/>
      <c r="CY334" s="200"/>
      <c r="CZ334" s="200"/>
      <c r="DA334" s="200"/>
      <c r="DB334" s="200"/>
      <c r="DC334" s="200"/>
      <c r="DD334" s="200"/>
      <c r="DE334" s="200"/>
      <c r="DF334" s="200"/>
      <c r="DG334" s="200"/>
      <c r="DH334" s="200"/>
      <c r="DI334" s="200"/>
      <c r="DJ334" s="200"/>
      <c r="DK334" s="200"/>
      <c r="DL334" s="200"/>
      <c r="DM334" s="200"/>
      <c r="DN334" s="200"/>
      <c r="DO334" s="200"/>
      <c r="DP334" s="200"/>
      <c r="DQ334" s="200"/>
      <c r="DR334" s="200"/>
      <c r="DS334" s="200"/>
      <c r="DT334" s="200"/>
      <c r="DU334" s="200"/>
      <c r="DV334" s="200"/>
      <c r="DW334" s="200"/>
      <c r="DX334" s="200"/>
      <c r="DY334" s="200"/>
      <c r="DZ334" s="200"/>
      <c r="EA334" s="200"/>
      <c r="EB334" s="200"/>
      <c r="EC334" s="200"/>
      <c r="ED334" s="200"/>
      <c r="EE334" s="200"/>
      <c r="EF334" s="200"/>
      <c r="EG334" s="200"/>
      <c r="EH334" s="200"/>
      <c r="EI334" s="200"/>
      <c r="EJ334" s="200"/>
      <c r="EK334" s="200"/>
      <c r="EL334" s="200"/>
      <c r="EM334" s="200"/>
      <c r="EN334" s="200"/>
      <c r="EO334" s="200"/>
      <c r="EP334" s="200"/>
      <c r="EQ334" s="200"/>
      <c r="ER334" s="200"/>
      <c r="ES334" s="200"/>
      <c r="ET334" s="200"/>
      <c r="EU334" s="200"/>
      <c r="EV334" s="200"/>
      <c r="EW334" s="200"/>
      <c r="EX334" s="200"/>
      <c r="EY334" s="200"/>
      <c r="EZ334" s="200"/>
      <c r="FA334" s="200"/>
      <c r="FB334" s="200"/>
      <c r="FC334" s="200"/>
      <c r="FD334" s="198"/>
      <c r="FE334" s="198"/>
      <c r="FF334" s="198"/>
      <c r="FG334" s="198"/>
      <c r="FH334" s="198"/>
      <c r="FI334" s="198"/>
      <c r="FJ334" s="198"/>
      <c r="FK334" s="198"/>
      <c r="FL334" s="198"/>
      <c r="FM334" s="198"/>
      <c r="FN334" s="198"/>
      <c r="FO334" s="198"/>
      <c r="FP334" s="198"/>
      <c r="FQ334" s="198"/>
      <c r="FR334" s="198"/>
      <c r="FS334" s="198"/>
      <c r="FT334" s="198"/>
      <c r="FU334" s="198"/>
      <c r="FV334" s="198"/>
      <c r="FW334" s="198"/>
      <c r="FX334" s="198"/>
    </row>
    <row r="335" spans="1:180" x14ac:dyDescent="0.25">
      <c r="A335" s="198"/>
      <c r="B335" s="198"/>
      <c r="C335" s="226"/>
      <c r="D335" s="224" t="str">
        <f>Durasi!B325</f>
        <v>LANTAI 2</v>
      </c>
      <c r="E335" s="229"/>
      <c r="F335" s="230"/>
      <c r="G335" s="235"/>
      <c r="H335" s="234"/>
      <c r="I335" s="231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"/>
      <c r="Y335" s="2"/>
      <c r="Z335" s="2"/>
      <c r="AA335" s="219"/>
      <c r="AB335" s="219"/>
      <c r="AC335" s="219"/>
      <c r="AD335" s="2"/>
      <c r="AE335" s="219"/>
      <c r="AF335" s="219"/>
      <c r="AG335" s="219"/>
      <c r="AH335" s="219"/>
      <c r="AI335" s="219"/>
      <c r="AJ335" s="219"/>
      <c r="AK335" s="219"/>
      <c r="AL335" s="219"/>
      <c r="AM335" s="219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9"/>
      <c r="AY335" s="219"/>
      <c r="AZ335" s="219"/>
      <c r="BA335" s="219"/>
      <c r="BB335" s="219"/>
      <c r="BC335" s="219"/>
      <c r="BD335" s="219"/>
      <c r="BE335" s="219"/>
      <c r="BF335" s="219"/>
      <c r="BG335" s="284"/>
      <c r="BH335" s="302"/>
      <c r="BI335" s="216"/>
      <c r="BJ335" s="200"/>
      <c r="BK335" s="200"/>
      <c r="BL335" s="200"/>
      <c r="BM335" s="200"/>
      <c r="BN335" s="200"/>
      <c r="BO335" s="200"/>
      <c r="BP335" s="200"/>
      <c r="BQ335" s="200"/>
      <c r="BR335" s="200"/>
      <c r="BS335" s="200"/>
      <c r="BT335" s="200"/>
      <c r="BU335" s="200"/>
      <c r="BV335" s="200"/>
      <c r="BW335" s="200"/>
      <c r="BX335" s="200"/>
      <c r="BY335" s="200"/>
      <c r="BZ335" s="200"/>
      <c r="CA335" s="200"/>
      <c r="CB335" s="200"/>
      <c r="CC335" s="200"/>
      <c r="CD335" s="200"/>
      <c r="CE335" s="200"/>
      <c r="CF335" s="200"/>
      <c r="CG335" s="200"/>
      <c r="CH335" s="200"/>
      <c r="CI335" s="200"/>
      <c r="CJ335" s="200"/>
      <c r="CL335" s="200"/>
      <c r="CM335" s="200"/>
      <c r="CN335" s="200"/>
      <c r="CO335" s="200"/>
      <c r="CP335" s="200"/>
      <c r="CQ335" s="200"/>
      <c r="CR335" s="200"/>
      <c r="CS335" s="200"/>
      <c r="CT335" s="200"/>
      <c r="CU335" s="200"/>
      <c r="CV335" s="200"/>
      <c r="CW335" s="200"/>
      <c r="CX335" s="200"/>
      <c r="CY335" s="200"/>
      <c r="CZ335" s="200"/>
      <c r="DA335" s="200"/>
      <c r="DB335" s="200"/>
      <c r="DC335" s="200"/>
      <c r="DD335" s="200"/>
      <c r="DE335" s="200"/>
      <c r="DF335" s="200"/>
      <c r="DG335" s="200"/>
      <c r="DH335" s="200"/>
      <c r="DI335" s="200"/>
      <c r="DJ335" s="200"/>
      <c r="DK335" s="200"/>
      <c r="DL335" s="200"/>
      <c r="DM335" s="200"/>
      <c r="DN335" s="200"/>
      <c r="DO335" s="200"/>
      <c r="DP335" s="200"/>
      <c r="DQ335" s="200"/>
      <c r="DR335" s="200"/>
      <c r="DS335" s="200"/>
      <c r="DT335" s="200"/>
      <c r="DU335" s="200"/>
      <c r="DV335" s="200"/>
      <c r="DW335" s="200"/>
      <c r="DX335" s="200"/>
      <c r="DY335" s="200"/>
      <c r="DZ335" s="200"/>
      <c r="EA335" s="200"/>
      <c r="EB335" s="200"/>
      <c r="EC335" s="200"/>
      <c r="ED335" s="200"/>
      <c r="EE335" s="200"/>
      <c r="EF335" s="200"/>
      <c r="EG335" s="200"/>
      <c r="EH335" s="200"/>
      <c r="EI335" s="200"/>
      <c r="EJ335" s="200"/>
      <c r="EK335" s="200"/>
      <c r="EL335" s="200"/>
      <c r="EM335" s="200"/>
      <c r="EN335" s="200"/>
      <c r="EO335" s="200"/>
      <c r="EP335" s="200"/>
      <c r="EQ335" s="200"/>
      <c r="ER335" s="200"/>
      <c r="ES335" s="200"/>
      <c r="ET335" s="200"/>
      <c r="EU335" s="200"/>
      <c r="EV335" s="200"/>
      <c r="EW335" s="200"/>
      <c r="EX335" s="200"/>
      <c r="EY335" s="200"/>
      <c r="EZ335" s="200"/>
      <c r="FA335" s="200"/>
      <c r="FB335" s="200"/>
      <c r="FC335" s="200"/>
      <c r="FD335" s="198"/>
      <c r="FE335" s="198"/>
      <c r="FF335" s="198"/>
      <c r="FG335" s="198"/>
      <c r="FH335" s="198"/>
      <c r="FI335" s="198"/>
      <c r="FJ335" s="198"/>
      <c r="FK335" s="198"/>
      <c r="FL335" s="198"/>
      <c r="FM335" s="198"/>
      <c r="FN335" s="198"/>
      <c r="FO335" s="198"/>
      <c r="FP335" s="198"/>
      <c r="FQ335" s="198"/>
      <c r="FR335" s="198"/>
      <c r="FS335" s="198"/>
      <c r="FT335" s="198"/>
      <c r="FU335" s="198"/>
      <c r="FV335" s="198"/>
      <c r="FW335" s="198"/>
      <c r="FX335" s="198"/>
    </row>
    <row r="336" spans="1:180" x14ac:dyDescent="0.25">
      <c r="A336" s="198"/>
      <c r="B336" s="198"/>
      <c r="C336" s="226"/>
      <c r="D336" s="224" t="str">
        <f>Durasi!B326</f>
        <v>Dinding Bata Ringan</v>
      </c>
      <c r="E336" s="229">
        <f>Durasi!P326</f>
        <v>6</v>
      </c>
      <c r="F336" s="230" t="str">
        <f>Durasi!Q326</f>
        <v>hari</v>
      </c>
      <c r="G336" s="235">
        <f>RAB!F374</f>
        <v>90856131.804480001</v>
      </c>
      <c r="H336" s="234">
        <f>G336/$G$400*100</f>
        <v>0.52512977811584016</v>
      </c>
      <c r="I336" s="231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"/>
      <c r="Y336" s="2"/>
      <c r="Z336" s="2"/>
      <c r="AA336" s="219"/>
      <c r="AB336" s="219"/>
      <c r="AC336" s="219"/>
      <c r="AD336" s="2"/>
      <c r="AE336" s="2"/>
      <c r="AF336" s="220">
        <f>H336/$E$336*4</f>
        <v>0.35008651874389346</v>
      </c>
      <c r="AG336" s="220">
        <f>H336/$E$336*2</f>
        <v>0.17504325937194673</v>
      </c>
      <c r="AH336" s="219"/>
      <c r="AI336" s="219"/>
      <c r="AJ336" s="219"/>
      <c r="AK336" s="219"/>
      <c r="AL336" s="219"/>
      <c r="AM336" s="219"/>
      <c r="AN336" s="219"/>
      <c r="AO336" s="219"/>
      <c r="AP336" s="219"/>
      <c r="AQ336" s="219"/>
      <c r="AR336" s="219"/>
      <c r="AS336" s="219"/>
      <c r="AT336" s="219"/>
      <c r="AU336" s="219"/>
      <c r="AV336" s="219"/>
      <c r="AW336" s="219"/>
      <c r="AX336" s="219"/>
      <c r="AY336" s="219"/>
      <c r="AZ336" s="219"/>
      <c r="BA336" s="219"/>
      <c r="BB336" s="219"/>
      <c r="BC336" s="219"/>
      <c r="BD336" s="219"/>
      <c r="BE336" s="219"/>
      <c r="BF336" s="219"/>
      <c r="BG336" s="284"/>
      <c r="BH336" s="302"/>
      <c r="BI336" s="216"/>
      <c r="BJ336" s="200"/>
      <c r="BK336" s="200"/>
      <c r="BL336" s="200"/>
      <c r="BM336" s="200"/>
      <c r="BN336" s="200"/>
      <c r="BO336" s="200"/>
      <c r="BP336" s="200"/>
      <c r="BQ336" s="200"/>
      <c r="BR336" s="200"/>
      <c r="BS336" s="200"/>
      <c r="BT336" s="200"/>
      <c r="BU336" s="200"/>
      <c r="BV336" s="200"/>
      <c r="BW336" s="200"/>
      <c r="BX336" s="200"/>
      <c r="BY336" s="200"/>
      <c r="BZ336" s="200"/>
      <c r="CA336" s="200"/>
      <c r="CB336" s="200"/>
      <c r="CC336" s="200"/>
      <c r="CD336" s="200"/>
      <c r="CE336" s="200"/>
      <c r="CF336" s="200"/>
      <c r="CG336" s="200"/>
      <c r="CH336" s="200"/>
      <c r="CI336" s="200"/>
      <c r="CJ336" s="200"/>
      <c r="CL336" s="200"/>
      <c r="CM336" s="200"/>
      <c r="CN336" s="200"/>
      <c r="CO336" s="200"/>
      <c r="CP336" s="200"/>
      <c r="CQ336" s="200"/>
      <c r="CR336" s="200"/>
      <c r="CS336" s="200"/>
      <c r="CT336" s="200"/>
      <c r="CU336" s="200"/>
      <c r="CV336" s="200"/>
      <c r="CW336" s="200"/>
      <c r="CX336" s="200"/>
      <c r="CY336" s="200"/>
      <c r="CZ336" s="200"/>
      <c r="DA336" s="200"/>
      <c r="DB336" s="200"/>
      <c r="DC336" s="200"/>
      <c r="DD336" s="200"/>
      <c r="DE336" s="200"/>
      <c r="DF336" s="200"/>
      <c r="DG336" s="200"/>
      <c r="DH336" s="200"/>
      <c r="DI336" s="200"/>
      <c r="DJ336" s="200"/>
      <c r="DK336" s="200"/>
      <c r="DL336" s="200"/>
      <c r="DM336" s="200"/>
      <c r="DN336" s="200"/>
      <c r="DO336" s="200"/>
      <c r="DP336" s="200"/>
      <c r="DQ336" s="200"/>
      <c r="DR336" s="200"/>
      <c r="DS336" s="200"/>
      <c r="DT336" s="200"/>
      <c r="DU336" s="200"/>
      <c r="DV336" s="200"/>
      <c r="DW336" s="200"/>
      <c r="DX336" s="200"/>
      <c r="DY336" s="200"/>
      <c r="DZ336" s="200"/>
      <c r="EA336" s="200"/>
      <c r="EB336" s="200"/>
      <c r="EC336" s="200"/>
      <c r="ED336" s="200"/>
      <c r="EE336" s="200"/>
      <c r="EF336" s="200"/>
      <c r="EG336" s="200"/>
      <c r="EH336" s="200"/>
      <c r="EI336" s="200"/>
      <c r="EJ336" s="200"/>
      <c r="EK336" s="200"/>
      <c r="EL336" s="200"/>
      <c r="EM336" s="200"/>
      <c r="EN336" s="200"/>
      <c r="EO336" s="200"/>
      <c r="EP336" s="200"/>
      <c r="EQ336" s="200"/>
      <c r="ER336" s="200"/>
      <c r="ES336" s="200"/>
      <c r="ET336" s="200"/>
      <c r="EU336" s="200"/>
      <c r="EV336" s="200"/>
      <c r="EW336" s="200"/>
      <c r="EX336" s="200"/>
      <c r="EY336" s="200"/>
      <c r="EZ336" s="200"/>
      <c r="FA336" s="200"/>
      <c r="FB336" s="200"/>
      <c r="FC336" s="200"/>
      <c r="FD336" s="198"/>
      <c r="FE336" s="198"/>
      <c r="FF336" s="198"/>
      <c r="FG336" s="198"/>
      <c r="FH336" s="198"/>
      <c r="FI336" s="198"/>
      <c r="FJ336" s="198"/>
      <c r="FK336" s="198"/>
      <c r="FL336" s="198"/>
      <c r="FM336" s="198"/>
      <c r="FN336" s="198"/>
      <c r="FO336" s="198"/>
      <c r="FP336" s="198"/>
      <c r="FQ336" s="198"/>
      <c r="FR336" s="198"/>
      <c r="FS336" s="198"/>
      <c r="FT336" s="198"/>
      <c r="FU336" s="198"/>
      <c r="FV336" s="198"/>
      <c r="FW336" s="198"/>
      <c r="FX336" s="198"/>
    </row>
    <row r="337" spans="1:180" x14ac:dyDescent="0.25">
      <c r="A337" s="198"/>
      <c r="B337" s="198"/>
      <c r="C337" s="226"/>
      <c r="D337" s="224" t="str">
        <f>Durasi!B327</f>
        <v>LANTAI 3</v>
      </c>
      <c r="E337" s="229"/>
      <c r="F337" s="230"/>
      <c r="G337" s="235"/>
      <c r="H337" s="234"/>
      <c r="I337" s="231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"/>
      <c r="Y337" s="2"/>
      <c r="Z337" s="2"/>
      <c r="AA337" s="219"/>
      <c r="AB337" s="219"/>
      <c r="AC337" s="219"/>
      <c r="AD337" s="2"/>
      <c r="AE337" s="219"/>
      <c r="AF337" s="219"/>
      <c r="AG337" s="219"/>
      <c r="AH337" s="219"/>
      <c r="AI337" s="219"/>
      <c r="AJ337" s="219"/>
      <c r="AK337" s="219"/>
      <c r="AL337" s="219"/>
      <c r="AM337" s="219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84"/>
      <c r="BH337" s="302"/>
      <c r="BI337" s="216"/>
      <c r="BJ337" s="200"/>
      <c r="BK337" s="200"/>
      <c r="BL337" s="200"/>
      <c r="BM337" s="200"/>
      <c r="BN337" s="200"/>
      <c r="BO337" s="200"/>
      <c r="BP337" s="200"/>
      <c r="BQ337" s="200"/>
      <c r="BR337" s="200"/>
      <c r="BS337" s="200"/>
      <c r="BT337" s="200"/>
      <c r="BU337" s="200"/>
      <c r="BV337" s="200"/>
      <c r="BW337" s="200"/>
      <c r="BX337" s="200"/>
      <c r="BY337" s="200"/>
      <c r="BZ337" s="200"/>
      <c r="CA337" s="200"/>
      <c r="CB337" s="200"/>
      <c r="CC337" s="200"/>
      <c r="CD337" s="200"/>
      <c r="CE337" s="200"/>
      <c r="CF337" s="200"/>
      <c r="CG337" s="200"/>
      <c r="CH337" s="200"/>
      <c r="CI337" s="200"/>
      <c r="CJ337" s="200"/>
      <c r="CL337" s="200"/>
      <c r="CM337" s="200"/>
      <c r="CN337" s="200"/>
      <c r="CO337" s="200"/>
      <c r="CP337" s="200"/>
      <c r="CQ337" s="200"/>
      <c r="CR337" s="200"/>
      <c r="CS337" s="200"/>
      <c r="CT337" s="200"/>
      <c r="CU337" s="200"/>
      <c r="CV337" s="200"/>
      <c r="CW337" s="200"/>
      <c r="CX337" s="200"/>
      <c r="CY337" s="200"/>
      <c r="CZ337" s="200"/>
      <c r="DA337" s="200"/>
      <c r="DB337" s="200"/>
      <c r="DC337" s="200"/>
      <c r="DD337" s="200"/>
      <c r="DE337" s="200"/>
      <c r="DF337" s="200"/>
      <c r="DG337" s="200"/>
      <c r="DH337" s="200"/>
      <c r="DI337" s="200"/>
      <c r="DJ337" s="200"/>
      <c r="DK337" s="200"/>
      <c r="DL337" s="200"/>
      <c r="DM337" s="200"/>
      <c r="DN337" s="200"/>
      <c r="DO337" s="200"/>
      <c r="DP337" s="200"/>
      <c r="DQ337" s="200"/>
      <c r="DR337" s="200"/>
      <c r="DS337" s="200"/>
      <c r="DT337" s="200"/>
      <c r="DU337" s="200"/>
      <c r="DV337" s="200"/>
      <c r="DW337" s="200"/>
      <c r="DX337" s="200"/>
      <c r="DY337" s="200"/>
      <c r="DZ337" s="200"/>
      <c r="EA337" s="200"/>
      <c r="EB337" s="200"/>
      <c r="EC337" s="200"/>
      <c r="ED337" s="200"/>
      <c r="EE337" s="200"/>
      <c r="EF337" s="200"/>
      <c r="EG337" s="200"/>
      <c r="EH337" s="200"/>
      <c r="EI337" s="200"/>
      <c r="EJ337" s="200"/>
      <c r="EK337" s="200"/>
      <c r="EL337" s="200"/>
      <c r="EM337" s="200"/>
      <c r="EN337" s="200"/>
      <c r="EO337" s="200"/>
      <c r="EP337" s="200"/>
      <c r="EQ337" s="200"/>
      <c r="ER337" s="200"/>
      <c r="ES337" s="200"/>
      <c r="ET337" s="200"/>
      <c r="EU337" s="200"/>
      <c r="EV337" s="200"/>
      <c r="EW337" s="200"/>
      <c r="EX337" s="200"/>
      <c r="EY337" s="200"/>
      <c r="EZ337" s="200"/>
      <c r="FA337" s="200"/>
      <c r="FB337" s="200"/>
      <c r="FC337" s="200"/>
      <c r="FD337" s="198"/>
      <c r="FE337" s="198"/>
      <c r="FF337" s="198"/>
      <c r="FG337" s="198"/>
      <c r="FH337" s="198"/>
      <c r="FI337" s="198"/>
      <c r="FJ337" s="198"/>
      <c r="FK337" s="198"/>
      <c r="FL337" s="198"/>
      <c r="FM337" s="198"/>
      <c r="FN337" s="198"/>
      <c r="FO337" s="198"/>
      <c r="FP337" s="198"/>
      <c r="FQ337" s="198"/>
      <c r="FR337" s="198"/>
      <c r="FS337" s="198"/>
      <c r="FT337" s="198"/>
      <c r="FU337" s="198"/>
      <c r="FV337" s="198"/>
      <c r="FW337" s="198"/>
      <c r="FX337" s="198"/>
    </row>
    <row r="338" spans="1:180" x14ac:dyDescent="0.25">
      <c r="A338" s="198"/>
      <c r="B338" s="198"/>
      <c r="C338" s="226"/>
      <c r="D338" s="224" t="str">
        <f>Durasi!B328</f>
        <v>Dinding Bata Ringan</v>
      </c>
      <c r="E338" s="229">
        <f>Durasi!P328</f>
        <v>6</v>
      </c>
      <c r="F338" s="230" t="str">
        <f>Durasi!Q328</f>
        <v>hari</v>
      </c>
      <c r="G338" s="235">
        <f>RAB!F376</f>
        <v>90856131.804480001</v>
      </c>
      <c r="H338" s="234">
        <f>G338/$G$400*100</f>
        <v>0.52512977811584016</v>
      </c>
      <c r="I338" s="231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"/>
      <c r="Y338" s="2"/>
      <c r="Z338" s="2"/>
      <c r="AA338" s="219"/>
      <c r="AB338" s="219"/>
      <c r="AC338" s="219"/>
      <c r="AD338" s="2"/>
      <c r="AE338" s="219"/>
      <c r="AF338" s="219"/>
      <c r="AG338" s="219"/>
      <c r="AH338" s="219"/>
      <c r="AI338" s="2"/>
      <c r="AJ338" s="220">
        <f>H338/$E$338*6</f>
        <v>0.52512977811584016</v>
      </c>
      <c r="AK338" s="219"/>
      <c r="AL338" s="219"/>
      <c r="AM338" s="219"/>
      <c r="AN338" s="219"/>
      <c r="AO338" s="219"/>
      <c r="AP338" s="219"/>
      <c r="AQ338" s="219"/>
      <c r="AR338" s="219"/>
      <c r="AS338" s="219"/>
      <c r="AT338" s="219"/>
      <c r="AU338" s="219"/>
      <c r="AV338" s="219"/>
      <c r="AW338" s="219"/>
      <c r="AX338" s="219"/>
      <c r="AY338" s="219"/>
      <c r="AZ338" s="219"/>
      <c r="BA338" s="219"/>
      <c r="BB338" s="219"/>
      <c r="BC338" s="219"/>
      <c r="BD338" s="219"/>
      <c r="BE338" s="219"/>
      <c r="BF338" s="219"/>
      <c r="BG338" s="284"/>
      <c r="BH338" s="302"/>
      <c r="BI338" s="216"/>
      <c r="BJ338" s="200"/>
      <c r="BK338" s="200"/>
      <c r="BL338" s="200"/>
      <c r="BM338" s="200"/>
      <c r="BN338" s="200"/>
      <c r="BO338" s="200"/>
      <c r="BP338" s="200"/>
      <c r="BQ338" s="200"/>
      <c r="BR338" s="200"/>
      <c r="BS338" s="200"/>
      <c r="BT338" s="200"/>
      <c r="BU338" s="200"/>
      <c r="BV338" s="200"/>
      <c r="BW338" s="200"/>
      <c r="BX338" s="200"/>
      <c r="BY338" s="200"/>
      <c r="BZ338" s="200"/>
      <c r="CA338" s="200"/>
      <c r="CB338" s="200"/>
      <c r="CC338" s="200"/>
      <c r="CD338" s="200"/>
      <c r="CE338" s="200"/>
      <c r="CF338" s="200"/>
      <c r="CG338" s="200"/>
      <c r="CH338" s="200"/>
      <c r="CI338" s="200"/>
      <c r="CJ338" s="200"/>
      <c r="CL338" s="200"/>
      <c r="CM338" s="200"/>
      <c r="CN338" s="200"/>
      <c r="CO338" s="200"/>
      <c r="CP338" s="200"/>
      <c r="CQ338" s="200"/>
      <c r="CR338" s="200"/>
      <c r="CS338" s="200"/>
      <c r="CT338" s="200"/>
      <c r="CU338" s="200"/>
      <c r="CV338" s="200"/>
      <c r="CW338" s="200"/>
      <c r="CX338" s="200"/>
      <c r="CY338" s="200"/>
      <c r="CZ338" s="200"/>
      <c r="DA338" s="200"/>
      <c r="DB338" s="200"/>
      <c r="DC338" s="200"/>
      <c r="DD338" s="200"/>
      <c r="DE338" s="200"/>
      <c r="DF338" s="200"/>
      <c r="DG338" s="200"/>
      <c r="DH338" s="200"/>
      <c r="DI338" s="200"/>
      <c r="DJ338" s="200"/>
      <c r="DK338" s="200"/>
      <c r="DL338" s="200"/>
      <c r="DM338" s="200"/>
      <c r="DN338" s="200"/>
      <c r="DO338" s="200"/>
      <c r="DP338" s="200"/>
      <c r="DQ338" s="200"/>
      <c r="DR338" s="200"/>
      <c r="DS338" s="200"/>
      <c r="DT338" s="200"/>
      <c r="DU338" s="200"/>
      <c r="DV338" s="200"/>
      <c r="DW338" s="200"/>
      <c r="DX338" s="200"/>
      <c r="DY338" s="200"/>
      <c r="DZ338" s="200"/>
      <c r="EA338" s="200"/>
      <c r="EB338" s="200"/>
      <c r="EC338" s="200"/>
      <c r="ED338" s="200"/>
      <c r="EE338" s="200"/>
      <c r="EF338" s="200"/>
      <c r="EG338" s="200"/>
      <c r="EH338" s="200"/>
      <c r="EI338" s="200"/>
      <c r="EJ338" s="200"/>
      <c r="EK338" s="200"/>
      <c r="EL338" s="200"/>
      <c r="EM338" s="200"/>
      <c r="EN338" s="200"/>
      <c r="EO338" s="200"/>
      <c r="EP338" s="200"/>
      <c r="EQ338" s="200"/>
      <c r="ER338" s="200"/>
      <c r="ES338" s="200"/>
      <c r="ET338" s="200"/>
      <c r="EU338" s="200"/>
      <c r="EV338" s="200"/>
      <c r="EW338" s="200"/>
      <c r="EX338" s="200"/>
      <c r="EY338" s="200"/>
      <c r="EZ338" s="200"/>
      <c r="FA338" s="200"/>
      <c r="FB338" s="200"/>
      <c r="FC338" s="200"/>
      <c r="FD338" s="198"/>
      <c r="FE338" s="198"/>
      <c r="FF338" s="198"/>
      <c r="FG338" s="198"/>
      <c r="FH338" s="198"/>
      <c r="FI338" s="198"/>
      <c r="FJ338" s="198"/>
      <c r="FK338" s="198"/>
      <c r="FL338" s="198"/>
      <c r="FM338" s="198"/>
      <c r="FN338" s="198"/>
      <c r="FO338" s="198"/>
      <c r="FP338" s="198"/>
      <c r="FQ338" s="198"/>
      <c r="FR338" s="198"/>
      <c r="FS338" s="198"/>
      <c r="FT338" s="198"/>
      <c r="FU338" s="198"/>
      <c r="FV338" s="198"/>
      <c r="FW338" s="198"/>
      <c r="FX338" s="198"/>
    </row>
    <row r="339" spans="1:180" x14ac:dyDescent="0.25">
      <c r="A339" s="198"/>
      <c r="B339" s="198"/>
      <c r="C339" s="226"/>
      <c r="D339" s="224" t="str">
        <f>Durasi!B329</f>
        <v>LANTAI 4</v>
      </c>
      <c r="E339" s="229"/>
      <c r="F339" s="230"/>
      <c r="G339" s="235"/>
      <c r="H339" s="234"/>
      <c r="I339" s="231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"/>
      <c r="Y339" s="2"/>
      <c r="Z339" s="2"/>
      <c r="AA339" s="219"/>
      <c r="AB339" s="219"/>
      <c r="AC339" s="219"/>
      <c r="AD339" s="2"/>
      <c r="AE339" s="219"/>
      <c r="AF339" s="219"/>
      <c r="AG339" s="219"/>
      <c r="AH339" s="219"/>
      <c r="AI339" s="219"/>
      <c r="AJ339" s="219"/>
      <c r="AK339" s="219"/>
      <c r="AL339" s="219"/>
      <c r="AM339" s="219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9"/>
      <c r="AY339" s="219"/>
      <c r="AZ339" s="219"/>
      <c r="BA339" s="219"/>
      <c r="BB339" s="219"/>
      <c r="BC339" s="219"/>
      <c r="BD339" s="219"/>
      <c r="BE339" s="219"/>
      <c r="BF339" s="219"/>
      <c r="BG339" s="284"/>
      <c r="BH339" s="302"/>
      <c r="BI339" s="216"/>
      <c r="BJ339" s="200"/>
      <c r="BK339" s="200"/>
      <c r="BL339" s="200"/>
      <c r="BM339" s="200"/>
      <c r="BN339" s="200"/>
      <c r="BO339" s="200"/>
      <c r="BP339" s="200"/>
      <c r="BQ339" s="200"/>
      <c r="BR339" s="200"/>
      <c r="BS339" s="200"/>
      <c r="BT339" s="200"/>
      <c r="BU339" s="200"/>
      <c r="BV339" s="200"/>
      <c r="BW339" s="200"/>
      <c r="BX339" s="200"/>
      <c r="BY339" s="200"/>
      <c r="BZ339" s="200"/>
      <c r="CA339" s="200"/>
      <c r="CB339" s="200"/>
      <c r="CC339" s="200"/>
      <c r="CD339" s="200"/>
      <c r="CE339" s="200"/>
      <c r="CF339" s="200"/>
      <c r="CG339" s="200"/>
      <c r="CH339" s="200"/>
      <c r="CI339" s="200"/>
      <c r="CJ339" s="200"/>
      <c r="CL339" s="200"/>
      <c r="CM339" s="200"/>
      <c r="CN339" s="200"/>
      <c r="CO339" s="200"/>
      <c r="CP339" s="200"/>
      <c r="CQ339" s="200"/>
      <c r="CR339" s="200"/>
      <c r="CS339" s="200"/>
      <c r="CT339" s="200"/>
      <c r="CU339" s="200"/>
      <c r="CV339" s="200"/>
      <c r="CW339" s="200"/>
      <c r="CX339" s="200"/>
      <c r="CY339" s="200"/>
      <c r="CZ339" s="200"/>
      <c r="DA339" s="200"/>
      <c r="DB339" s="200"/>
      <c r="DC339" s="200"/>
      <c r="DD339" s="200"/>
      <c r="DE339" s="200"/>
      <c r="DF339" s="200"/>
      <c r="DG339" s="200"/>
      <c r="DH339" s="200"/>
      <c r="DI339" s="200"/>
      <c r="DJ339" s="200"/>
      <c r="DK339" s="200"/>
      <c r="DL339" s="200"/>
      <c r="DM339" s="200"/>
      <c r="DN339" s="200"/>
      <c r="DO339" s="200"/>
      <c r="DP339" s="200"/>
      <c r="DQ339" s="200"/>
      <c r="DR339" s="200"/>
      <c r="DS339" s="200"/>
      <c r="DT339" s="200"/>
      <c r="DU339" s="200"/>
      <c r="DV339" s="200"/>
      <c r="DW339" s="200"/>
      <c r="DX339" s="200"/>
      <c r="DY339" s="200"/>
      <c r="DZ339" s="200"/>
      <c r="EA339" s="200"/>
      <c r="EB339" s="200"/>
      <c r="EC339" s="200"/>
      <c r="ED339" s="200"/>
      <c r="EE339" s="200"/>
      <c r="EF339" s="200"/>
      <c r="EG339" s="200"/>
      <c r="EH339" s="200"/>
      <c r="EI339" s="200"/>
      <c r="EJ339" s="200"/>
      <c r="EK339" s="200"/>
      <c r="EL339" s="200"/>
      <c r="EM339" s="200"/>
      <c r="EN339" s="200"/>
      <c r="EO339" s="200"/>
      <c r="EP339" s="200"/>
      <c r="EQ339" s="200"/>
      <c r="ER339" s="200"/>
      <c r="ES339" s="200"/>
      <c r="ET339" s="200"/>
      <c r="EU339" s="200"/>
      <c r="EV339" s="200"/>
      <c r="EW339" s="200"/>
      <c r="EX339" s="200"/>
      <c r="EY339" s="200"/>
      <c r="EZ339" s="200"/>
      <c r="FA339" s="200"/>
      <c r="FB339" s="200"/>
      <c r="FC339" s="200"/>
      <c r="FD339" s="198"/>
      <c r="FE339" s="198"/>
      <c r="FF339" s="198"/>
      <c r="FG339" s="198"/>
      <c r="FH339" s="198"/>
      <c r="FI339" s="198"/>
      <c r="FJ339" s="198"/>
      <c r="FK339" s="198"/>
      <c r="FL339" s="198"/>
      <c r="FM339" s="198"/>
      <c r="FN339" s="198"/>
      <c r="FO339" s="198"/>
      <c r="FP339" s="198"/>
      <c r="FQ339" s="198"/>
      <c r="FR339" s="198"/>
      <c r="FS339" s="198"/>
      <c r="FT339" s="198"/>
      <c r="FU339" s="198"/>
      <c r="FV339" s="198"/>
      <c r="FW339" s="198"/>
      <c r="FX339" s="198"/>
    </row>
    <row r="340" spans="1:180" x14ac:dyDescent="0.25">
      <c r="A340" s="198"/>
      <c r="B340" s="198"/>
      <c r="C340" s="226"/>
      <c r="D340" s="224" t="str">
        <f>Durasi!B330</f>
        <v>Dinding Bata Ringan</v>
      </c>
      <c r="E340" s="229">
        <f>Durasi!P330</f>
        <v>6</v>
      </c>
      <c r="F340" s="230" t="str">
        <f>Durasi!Q330</f>
        <v>hari</v>
      </c>
      <c r="G340" s="235">
        <f>RAB!F378</f>
        <v>90856131.804480001</v>
      </c>
      <c r="H340" s="234">
        <f>G340/$G$400*100</f>
        <v>0.52512977811584016</v>
      </c>
      <c r="I340" s="231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"/>
      <c r="Y340" s="2"/>
      <c r="Z340" s="2"/>
      <c r="AA340" s="219"/>
      <c r="AB340" s="219"/>
      <c r="AC340" s="219"/>
      <c r="AD340" s="2"/>
      <c r="AE340" s="219"/>
      <c r="AF340" s="219"/>
      <c r="AG340" s="219"/>
      <c r="AH340" s="219"/>
      <c r="AI340" s="219"/>
      <c r="AJ340" s="219"/>
      <c r="AK340" s="219"/>
      <c r="AL340" s="2"/>
      <c r="AM340" s="220">
        <f>H340/$E$340*1</f>
        <v>8.7521629685973365E-2</v>
      </c>
      <c r="AN340" s="220">
        <f>H340/$E$340*5</f>
        <v>0.43760814842986684</v>
      </c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9"/>
      <c r="AY340" s="219"/>
      <c r="AZ340" s="219"/>
      <c r="BA340" s="219"/>
      <c r="BB340" s="219"/>
      <c r="BC340" s="219"/>
      <c r="BD340" s="219"/>
      <c r="BE340" s="219"/>
      <c r="BF340" s="219"/>
      <c r="BG340" s="284"/>
      <c r="BH340" s="302"/>
      <c r="BI340" s="216"/>
      <c r="BJ340" s="200"/>
      <c r="BK340" s="200"/>
      <c r="BL340" s="200"/>
      <c r="BM340" s="200"/>
      <c r="BN340" s="200"/>
      <c r="BO340" s="200"/>
      <c r="BP340" s="200"/>
      <c r="BQ340" s="200"/>
      <c r="BR340" s="200"/>
      <c r="BS340" s="200"/>
      <c r="BT340" s="200"/>
      <c r="BU340" s="200"/>
      <c r="BV340" s="200"/>
      <c r="BW340" s="200"/>
      <c r="BX340" s="200"/>
      <c r="BY340" s="200"/>
      <c r="BZ340" s="200"/>
      <c r="CA340" s="200"/>
      <c r="CB340" s="200"/>
      <c r="CC340" s="200"/>
      <c r="CD340" s="200"/>
      <c r="CE340" s="200"/>
      <c r="CF340" s="200"/>
      <c r="CG340" s="200"/>
      <c r="CH340" s="200"/>
      <c r="CI340" s="200"/>
      <c r="CJ340" s="200"/>
      <c r="CL340" s="200"/>
      <c r="CM340" s="200"/>
      <c r="CN340" s="200"/>
      <c r="CO340" s="200"/>
      <c r="CP340" s="200"/>
      <c r="CQ340" s="200"/>
      <c r="CR340" s="200"/>
      <c r="CS340" s="200"/>
      <c r="CT340" s="200"/>
      <c r="CU340" s="200"/>
      <c r="CV340" s="200"/>
      <c r="CW340" s="200"/>
      <c r="CX340" s="200"/>
      <c r="CY340" s="200"/>
      <c r="CZ340" s="200"/>
      <c r="DA340" s="200"/>
      <c r="DB340" s="200"/>
      <c r="DC340" s="200"/>
      <c r="DD340" s="200"/>
      <c r="DE340" s="200"/>
      <c r="DF340" s="200"/>
      <c r="DG340" s="200"/>
      <c r="DH340" s="200"/>
      <c r="DI340" s="200"/>
      <c r="DJ340" s="200"/>
      <c r="DK340" s="200"/>
      <c r="DL340" s="200"/>
      <c r="DM340" s="200"/>
      <c r="DN340" s="200"/>
      <c r="DO340" s="200"/>
      <c r="DP340" s="200"/>
      <c r="DQ340" s="200"/>
      <c r="DR340" s="200"/>
      <c r="DS340" s="200"/>
      <c r="DT340" s="200"/>
      <c r="DU340" s="200"/>
      <c r="DV340" s="200"/>
      <c r="DW340" s="200"/>
      <c r="DX340" s="200"/>
      <c r="DY340" s="200"/>
      <c r="DZ340" s="200"/>
      <c r="EA340" s="200"/>
      <c r="EB340" s="200"/>
      <c r="EC340" s="200"/>
      <c r="ED340" s="200"/>
      <c r="EE340" s="200"/>
      <c r="EF340" s="200"/>
      <c r="EG340" s="200"/>
      <c r="EH340" s="200"/>
      <c r="EI340" s="200"/>
      <c r="EJ340" s="200"/>
      <c r="EK340" s="200"/>
      <c r="EL340" s="200"/>
      <c r="EM340" s="200"/>
      <c r="EN340" s="200"/>
      <c r="EO340" s="200"/>
      <c r="EP340" s="200"/>
      <c r="EQ340" s="200"/>
      <c r="ER340" s="200"/>
      <c r="ES340" s="200"/>
      <c r="ET340" s="200"/>
      <c r="EU340" s="200"/>
      <c r="EV340" s="200"/>
      <c r="EW340" s="200"/>
      <c r="EX340" s="200"/>
      <c r="EY340" s="200"/>
      <c r="EZ340" s="200"/>
      <c r="FA340" s="200"/>
      <c r="FB340" s="200"/>
      <c r="FC340" s="200"/>
      <c r="FD340" s="198"/>
      <c r="FE340" s="198"/>
      <c r="FF340" s="198"/>
      <c r="FG340" s="198"/>
      <c r="FH340" s="198"/>
      <c r="FI340" s="198"/>
      <c r="FJ340" s="198"/>
      <c r="FK340" s="198"/>
      <c r="FL340" s="198"/>
      <c r="FM340" s="198"/>
      <c r="FN340" s="198"/>
      <c r="FO340" s="198"/>
      <c r="FP340" s="198"/>
      <c r="FQ340" s="198"/>
      <c r="FR340" s="198"/>
      <c r="FS340" s="198"/>
      <c r="FT340" s="198"/>
      <c r="FU340" s="198"/>
      <c r="FV340" s="198"/>
      <c r="FW340" s="198"/>
      <c r="FX340" s="198"/>
    </row>
    <row r="341" spans="1:180" x14ac:dyDescent="0.25">
      <c r="A341" s="198"/>
      <c r="B341" s="198"/>
      <c r="C341" s="226"/>
      <c r="D341" s="224" t="str">
        <f>Durasi!B331</f>
        <v>LANTAI 5</v>
      </c>
      <c r="E341" s="229"/>
      <c r="F341" s="230"/>
      <c r="G341" s="235"/>
      <c r="H341" s="234"/>
      <c r="I341" s="231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"/>
      <c r="Y341" s="2"/>
      <c r="Z341" s="2"/>
      <c r="AA341" s="219"/>
      <c r="AB341" s="219"/>
      <c r="AC341" s="219"/>
      <c r="AD341" s="2"/>
      <c r="AE341" s="219"/>
      <c r="AF341" s="219"/>
      <c r="AG341" s="219"/>
      <c r="AH341" s="219"/>
      <c r="AI341" s="219"/>
      <c r="AJ341" s="219"/>
      <c r="AK341" s="219"/>
      <c r="AL341" s="219"/>
      <c r="AM341" s="219"/>
      <c r="AN341" s="219"/>
      <c r="AO341" s="219"/>
      <c r="AP341" s="219"/>
      <c r="AQ341" s="219"/>
      <c r="AR341" s="219"/>
      <c r="AS341" s="219"/>
      <c r="AT341" s="219"/>
      <c r="AU341" s="219"/>
      <c r="AV341" s="219"/>
      <c r="AW341" s="219"/>
      <c r="AX341" s="219"/>
      <c r="AY341" s="219"/>
      <c r="AZ341" s="219"/>
      <c r="BA341" s="219"/>
      <c r="BB341" s="219"/>
      <c r="BC341" s="219"/>
      <c r="BD341" s="219"/>
      <c r="BE341" s="219"/>
      <c r="BF341" s="219"/>
      <c r="BG341" s="284"/>
      <c r="BH341" s="302"/>
      <c r="BI341" s="216"/>
      <c r="BJ341" s="200"/>
      <c r="BK341" s="200"/>
      <c r="BL341" s="200"/>
      <c r="BM341" s="200"/>
      <c r="BN341" s="200"/>
      <c r="BO341" s="200"/>
      <c r="BP341" s="200"/>
      <c r="BQ341" s="200"/>
      <c r="BR341" s="200"/>
      <c r="BS341" s="200"/>
      <c r="BT341" s="200"/>
      <c r="BU341" s="200"/>
      <c r="BV341" s="200"/>
      <c r="BW341" s="200"/>
      <c r="BX341" s="200"/>
      <c r="BY341" s="200"/>
      <c r="BZ341" s="200"/>
      <c r="CA341" s="200"/>
      <c r="CB341" s="200"/>
      <c r="CC341" s="200"/>
      <c r="CD341" s="200"/>
      <c r="CE341" s="200"/>
      <c r="CF341" s="200"/>
      <c r="CG341" s="200"/>
      <c r="CH341" s="200"/>
      <c r="CI341" s="200"/>
      <c r="CJ341" s="200"/>
      <c r="CL341" s="200"/>
      <c r="CM341" s="200"/>
      <c r="CN341" s="200"/>
      <c r="CO341" s="200"/>
      <c r="CP341" s="200"/>
      <c r="CQ341" s="200"/>
      <c r="CR341" s="200"/>
      <c r="CS341" s="200"/>
      <c r="CT341" s="200"/>
      <c r="CU341" s="200"/>
      <c r="CV341" s="200"/>
      <c r="CW341" s="200"/>
      <c r="CX341" s="200"/>
      <c r="CY341" s="200"/>
      <c r="CZ341" s="200"/>
      <c r="DA341" s="200"/>
      <c r="DB341" s="200"/>
      <c r="DC341" s="200"/>
      <c r="DD341" s="200"/>
      <c r="DE341" s="200"/>
      <c r="DF341" s="200"/>
      <c r="DG341" s="200"/>
      <c r="DH341" s="200"/>
      <c r="DI341" s="200"/>
      <c r="DJ341" s="200"/>
      <c r="DK341" s="200"/>
      <c r="DL341" s="200"/>
      <c r="DM341" s="200"/>
      <c r="DN341" s="200"/>
      <c r="DO341" s="200"/>
      <c r="DP341" s="200"/>
      <c r="DQ341" s="200"/>
      <c r="DR341" s="200"/>
      <c r="DS341" s="200"/>
      <c r="DT341" s="200"/>
      <c r="DU341" s="200"/>
      <c r="DV341" s="200"/>
      <c r="DW341" s="200"/>
      <c r="DX341" s="200"/>
      <c r="DY341" s="200"/>
      <c r="DZ341" s="200"/>
      <c r="EA341" s="200"/>
      <c r="EB341" s="200"/>
      <c r="EC341" s="200"/>
      <c r="ED341" s="200"/>
      <c r="EE341" s="200"/>
      <c r="EF341" s="200"/>
      <c r="EG341" s="200"/>
      <c r="EH341" s="200"/>
      <c r="EI341" s="200"/>
      <c r="EJ341" s="200"/>
      <c r="EK341" s="200"/>
      <c r="EL341" s="200"/>
      <c r="EM341" s="200"/>
      <c r="EN341" s="200"/>
      <c r="EO341" s="200"/>
      <c r="EP341" s="200"/>
      <c r="EQ341" s="200"/>
      <c r="ER341" s="200"/>
      <c r="ES341" s="200"/>
      <c r="ET341" s="200"/>
      <c r="EU341" s="200"/>
      <c r="EV341" s="200"/>
      <c r="EW341" s="200"/>
      <c r="EX341" s="200"/>
      <c r="EY341" s="200"/>
      <c r="EZ341" s="200"/>
      <c r="FA341" s="200"/>
      <c r="FB341" s="200"/>
      <c r="FC341" s="200"/>
      <c r="FD341" s="198"/>
      <c r="FE341" s="198"/>
      <c r="FF341" s="198"/>
      <c r="FG341" s="198"/>
      <c r="FH341" s="198"/>
      <c r="FI341" s="198"/>
      <c r="FJ341" s="198"/>
      <c r="FK341" s="198"/>
      <c r="FL341" s="198"/>
      <c r="FM341" s="198"/>
      <c r="FN341" s="198"/>
      <c r="FO341" s="198"/>
      <c r="FP341" s="198"/>
      <c r="FQ341" s="198"/>
      <c r="FR341" s="198"/>
      <c r="FS341" s="198"/>
      <c r="FT341" s="198"/>
      <c r="FU341" s="198"/>
      <c r="FV341" s="198"/>
      <c r="FW341" s="198"/>
      <c r="FX341" s="198"/>
    </row>
    <row r="342" spans="1:180" x14ac:dyDescent="0.25">
      <c r="A342" s="198"/>
      <c r="B342" s="198"/>
      <c r="C342" s="226"/>
      <c r="D342" s="224" t="str">
        <f>Durasi!B332</f>
        <v>Dinding Bata Ringan</v>
      </c>
      <c r="E342" s="229">
        <f>Durasi!P332</f>
        <v>6</v>
      </c>
      <c r="F342" s="230" t="str">
        <f>Durasi!Q332</f>
        <v>hari</v>
      </c>
      <c r="G342" s="235">
        <f>RAB!F380</f>
        <v>90856131.804480001</v>
      </c>
      <c r="H342" s="234">
        <f>G342/$G$400*100</f>
        <v>0.52512977811584016</v>
      </c>
      <c r="I342" s="231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"/>
      <c r="Y342" s="2"/>
      <c r="Z342" s="2"/>
      <c r="AA342" s="219"/>
      <c r="AB342" s="219"/>
      <c r="AC342" s="219"/>
      <c r="AD342" s="2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"/>
      <c r="AQ342" s="220">
        <f>H342/$E$342*3</f>
        <v>0.26256488905792008</v>
      </c>
      <c r="AR342" s="220">
        <f>H342/$E$342*3</f>
        <v>0.26256488905792008</v>
      </c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84"/>
      <c r="BH342" s="302"/>
      <c r="BI342" s="216"/>
      <c r="BJ342" s="200"/>
      <c r="BK342" s="200"/>
      <c r="BL342" s="200"/>
      <c r="BM342" s="200"/>
      <c r="BN342" s="200"/>
      <c r="BO342" s="200"/>
      <c r="BP342" s="200"/>
      <c r="BQ342" s="200"/>
      <c r="BR342" s="200"/>
      <c r="BS342" s="200"/>
      <c r="BT342" s="200"/>
      <c r="BU342" s="200"/>
      <c r="BV342" s="200"/>
      <c r="BW342" s="200"/>
      <c r="BX342" s="200"/>
      <c r="BY342" s="200"/>
      <c r="BZ342" s="200"/>
      <c r="CA342" s="200"/>
      <c r="CB342" s="200"/>
      <c r="CC342" s="200"/>
      <c r="CD342" s="200"/>
      <c r="CE342" s="200"/>
      <c r="CF342" s="200"/>
      <c r="CG342" s="200"/>
      <c r="CH342" s="200"/>
      <c r="CI342" s="200"/>
      <c r="CJ342" s="200"/>
      <c r="CL342" s="200"/>
      <c r="CM342" s="200"/>
      <c r="CN342" s="200"/>
      <c r="CO342" s="200"/>
      <c r="CP342" s="200"/>
      <c r="CQ342" s="200"/>
      <c r="CR342" s="200"/>
      <c r="CS342" s="200"/>
      <c r="CT342" s="200"/>
      <c r="CU342" s="200"/>
      <c r="CV342" s="200"/>
      <c r="CW342" s="200"/>
      <c r="CX342" s="200"/>
      <c r="CY342" s="200"/>
      <c r="CZ342" s="200"/>
      <c r="DA342" s="200"/>
      <c r="DB342" s="200"/>
      <c r="DC342" s="200"/>
      <c r="DD342" s="200"/>
      <c r="DE342" s="200"/>
      <c r="DF342" s="200"/>
      <c r="DG342" s="200"/>
      <c r="DH342" s="200"/>
      <c r="DI342" s="200"/>
      <c r="DJ342" s="200"/>
      <c r="DK342" s="200"/>
      <c r="DL342" s="200"/>
      <c r="DM342" s="200"/>
      <c r="DN342" s="200"/>
      <c r="DO342" s="200"/>
      <c r="DP342" s="200"/>
      <c r="DQ342" s="200"/>
      <c r="DR342" s="200"/>
      <c r="DS342" s="200"/>
      <c r="DT342" s="200"/>
      <c r="DU342" s="200"/>
      <c r="DV342" s="200"/>
      <c r="DW342" s="200"/>
      <c r="DX342" s="200"/>
      <c r="DY342" s="200"/>
      <c r="DZ342" s="200"/>
      <c r="EA342" s="200"/>
      <c r="EB342" s="200"/>
      <c r="EC342" s="200"/>
      <c r="ED342" s="200"/>
      <c r="EE342" s="200"/>
      <c r="EF342" s="200"/>
      <c r="EG342" s="200"/>
      <c r="EH342" s="200"/>
      <c r="EI342" s="200"/>
      <c r="EJ342" s="200"/>
      <c r="EK342" s="200"/>
      <c r="EL342" s="200"/>
      <c r="EM342" s="200"/>
      <c r="EN342" s="200"/>
      <c r="EO342" s="200"/>
      <c r="EP342" s="200"/>
      <c r="EQ342" s="200"/>
      <c r="ER342" s="200"/>
      <c r="ES342" s="200"/>
      <c r="ET342" s="200"/>
      <c r="EU342" s="200"/>
      <c r="EV342" s="200"/>
      <c r="EW342" s="200"/>
      <c r="EX342" s="200"/>
      <c r="EY342" s="200"/>
      <c r="EZ342" s="200"/>
      <c r="FA342" s="200"/>
      <c r="FB342" s="200"/>
      <c r="FC342" s="200"/>
      <c r="FD342" s="198"/>
      <c r="FE342" s="198"/>
      <c r="FF342" s="198"/>
      <c r="FG342" s="198"/>
      <c r="FH342" s="198"/>
      <c r="FI342" s="198"/>
      <c r="FJ342" s="198"/>
      <c r="FK342" s="198"/>
      <c r="FL342" s="198"/>
      <c r="FM342" s="198"/>
      <c r="FN342" s="198"/>
      <c r="FO342" s="198"/>
      <c r="FP342" s="198"/>
      <c r="FQ342" s="198"/>
      <c r="FR342" s="198"/>
      <c r="FS342" s="198"/>
      <c r="FT342" s="198"/>
      <c r="FU342" s="198"/>
      <c r="FV342" s="198"/>
      <c r="FW342" s="198"/>
      <c r="FX342" s="198"/>
    </row>
    <row r="343" spans="1:180" x14ac:dyDescent="0.25">
      <c r="A343" s="198"/>
      <c r="B343" s="198"/>
      <c r="C343" s="226"/>
      <c r="D343" s="224" t="str">
        <f>Durasi!B333</f>
        <v>LANTAI 6</v>
      </c>
      <c r="E343" s="229"/>
      <c r="F343" s="230"/>
      <c r="G343" s="235"/>
      <c r="H343" s="234"/>
      <c r="I343" s="231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"/>
      <c r="Y343" s="2"/>
      <c r="Z343" s="2"/>
      <c r="AA343" s="219"/>
      <c r="AB343" s="219"/>
      <c r="AC343" s="219"/>
      <c r="AD343" s="2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84"/>
      <c r="BH343" s="302"/>
      <c r="BI343" s="216"/>
      <c r="BJ343" s="200"/>
      <c r="BK343" s="200"/>
      <c r="BL343" s="200"/>
      <c r="BM343" s="200"/>
      <c r="BN343" s="200"/>
      <c r="BO343" s="200"/>
      <c r="BP343" s="200"/>
      <c r="BQ343" s="200"/>
      <c r="BR343" s="200"/>
      <c r="BS343" s="200"/>
      <c r="BT343" s="200"/>
      <c r="BU343" s="200"/>
      <c r="BV343" s="200"/>
      <c r="BW343" s="200"/>
      <c r="BX343" s="200"/>
      <c r="BY343" s="200"/>
      <c r="BZ343" s="200"/>
      <c r="CA343" s="200"/>
      <c r="CB343" s="200"/>
      <c r="CC343" s="200"/>
      <c r="CD343" s="200"/>
      <c r="CE343" s="200"/>
      <c r="CF343" s="200"/>
      <c r="CG343" s="200"/>
      <c r="CH343" s="200"/>
      <c r="CI343" s="200"/>
      <c r="CJ343" s="200"/>
      <c r="CL343" s="200"/>
      <c r="CM343" s="200"/>
      <c r="CN343" s="200"/>
      <c r="CO343" s="200"/>
      <c r="CP343" s="200"/>
      <c r="CQ343" s="200"/>
      <c r="CR343" s="200"/>
      <c r="CS343" s="200"/>
      <c r="CT343" s="200"/>
      <c r="CU343" s="200"/>
      <c r="CV343" s="200"/>
      <c r="CW343" s="200"/>
      <c r="CX343" s="200"/>
      <c r="CY343" s="200"/>
      <c r="CZ343" s="200"/>
      <c r="DA343" s="200"/>
      <c r="DB343" s="200"/>
      <c r="DC343" s="200"/>
      <c r="DD343" s="200"/>
      <c r="DE343" s="200"/>
      <c r="DF343" s="200"/>
      <c r="DG343" s="200"/>
      <c r="DH343" s="200"/>
      <c r="DI343" s="200"/>
      <c r="DJ343" s="200"/>
      <c r="DK343" s="200"/>
      <c r="DL343" s="200"/>
      <c r="DM343" s="200"/>
      <c r="DN343" s="200"/>
      <c r="DO343" s="200"/>
      <c r="DP343" s="200"/>
      <c r="DQ343" s="200"/>
      <c r="DR343" s="200"/>
      <c r="DS343" s="200"/>
      <c r="DT343" s="200"/>
      <c r="DU343" s="200"/>
      <c r="DV343" s="200"/>
      <c r="DW343" s="200"/>
      <c r="DX343" s="200"/>
      <c r="DY343" s="200"/>
      <c r="DZ343" s="200"/>
      <c r="EA343" s="200"/>
      <c r="EB343" s="200"/>
      <c r="EC343" s="200"/>
      <c r="ED343" s="200"/>
      <c r="EE343" s="200"/>
      <c r="EF343" s="200"/>
      <c r="EG343" s="200"/>
      <c r="EH343" s="200"/>
      <c r="EI343" s="200"/>
      <c r="EJ343" s="200"/>
      <c r="EK343" s="200"/>
      <c r="EL343" s="200"/>
      <c r="EM343" s="200"/>
      <c r="EN343" s="200"/>
      <c r="EO343" s="200"/>
      <c r="EP343" s="200"/>
      <c r="EQ343" s="200"/>
      <c r="ER343" s="200"/>
      <c r="ES343" s="200"/>
      <c r="ET343" s="200"/>
      <c r="EU343" s="200"/>
      <c r="EV343" s="200"/>
      <c r="EW343" s="200"/>
      <c r="EX343" s="200"/>
      <c r="EY343" s="200"/>
      <c r="EZ343" s="200"/>
      <c r="FA343" s="200"/>
      <c r="FB343" s="200"/>
      <c r="FC343" s="200"/>
      <c r="FD343" s="198"/>
      <c r="FE343" s="198"/>
      <c r="FF343" s="198"/>
      <c r="FG343" s="198"/>
      <c r="FH343" s="198"/>
      <c r="FI343" s="198"/>
      <c r="FJ343" s="198"/>
      <c r="FK343" s="198"/>
      <c r="FL343" s="198"/>
      <c r="FM343" s="198"/>
      <c r="FN343" s="198"/>
      <c r="FO343" s="198"/>
      <c r="FP343" s="198"/>
      <c r="FQ343" s="198"/>
      <c r="FR343" s="198"/>
      <c r="FS343" s="198"/>
      <c r="FT343" s="198"/>
      <c r="FU343" s="198"/>
      <c r="FV343" s="198"/>
      <c r="FW343" s="198"/>
      <c r="FX343" s="198"/>
    </row>
    <row r="344" spans="1:180" x14ac:dyDescent="0.25">
      <c r="A344" s="198"/>
      <c r="B344" s="198"/>
      <c r="C344" s="226"/>
      <c r="D344" s="224" t="str">
        <f>Durasi!B334</f>
        <v>Dinding Bata Ringan</v>
      </c>
      <c r="E344" s="229">
        <f>Durasi!P334</f>
        <v>6</v>
      </c>
      <c r="F344" s="230" t="str">
        <f>Durasi!Q334</f>
        <v>hari</v>
      </c>
      <c r="G344" s="235">
        <f>RAB!F382</f>
        <v>90856131.804480001</v>
      </c>
      <c r="H344" s="234">
        <f>G344/$G$400*100</f>
        <v>0.52512977811584016</v>
      </c>
      <c r="I344" s="231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"/>
      <c r="Y344" s="2"/>
      <c r="Z344" s="2"/>
      <c r="AA344" s="219"/>
      <c r="AB344" s="219"/>
      <c r="AC344" s="219"/>
      <c r="AD344" s="2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19"/>
      <c r="AQ344" s="219"/>
      <c r="AR344" s="219"/>
      <c r="AS344" s="2"/>
      <c r="AT344" s="2"/>
      <c r="AU344" s="220">
        <f>H344/$E$344*5</f>
        <v>0.43760814842986684</v>
      </c>
      <c r="AV344" s="220">
        <f>H344/$E$344*1</f>
        <v>8.7521629685973365E-2</v>
      </c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84"/>
      <c r="BH344" s="302"/>
      <c r="BI344" s="216"/>
      <c r="BJ344" s="200"/>
      <c r="BK344" s="200"/>
      <c r="BL344" s="200"/>
      <c r="BM344" s="200"/>
      <c r="BN344" s="200"/>
      <c r="BO344" s="200"/>
      <c r="BP344" s="200"/>
      <c r="BQ344" s="200"/>
      <c r="BR344" s="200"/>
      <c r="BS344" s="200"/>
      <c r="BT344" s="200"/>
      <c r="BU344" s="200"/>
      <c r="BV344" s="200"/>
      <c r="BW344" s="200"/>
      <c r="BX344" s="200"/>
      <c r="BY344" s="200"/>
      <c r="BZ344" s="200"/>
      <c r="CA344" s="200"/>
      <c r="CB344" s="200"/>
      <c r="CC344" s="200"/>
      <c r="CD344" s="200"/>
      <c r="CE344" s="200"/>
      <c r="CF344" s="200"/>
      <c r="CG344" s="200"/>
      <c r="CH344" s="200"/>
      <c r="CI344" s="200"/>
      <c r="CJ344" s="200"/>
      <c r="CL344" s="200"/>
      <c r="CM344" s="200"/>
      <c r="CN344" s="200"/>
      <c r="CO344" s="200"/>
      <c r="CP344" s="200"/>
      <c r="CQ344" s="200"/>
      <c r="CR344" s="200"/>
      <c r="CS344" s="200"/>
      <c r="CT344" s="200"/>
      <c r="CU344" s="200"/>
      <c r="CV344" s="200"/>
      <c r="CW344" s="200"/>
      <c r="CX344" s="200"/>
      <c r="CY344" s="200"/>
      <c r="CZ344" s="200"/>
      <c r="DA344" s="200"/>
      <c r="DB344" s="200"/>
      <c r="DC344" s="200"/>
      <c r="DD344" s="200"/>
      <c r="DE344" s="200"/>
      <c r="DF344" s="200"/>
      <c r="DG344" s="200"/>
      <c r="DH344" s="200"/>
      <c r="DI344" s="200"/>
      <c r="DJ344" s="200"/>
      <c r="DK344" s="200"/>
      <c r="DL344" s="200"/>
      <c r="DM344" s="200"/>
      <c r="DN344" s="200"/>
      <c r="DO344" s="200"/>
      <c r="DP344" s="200"/>
      <c r="DQ344" s="200"/>
      <c r="DR344" s="200"/>
      <c r="DS344" s="200"/>
      <c r="DT344" s="200"/>
      <c r="DU344" s="200"/>
      <c r="DV344" s="200"/>
      <c r="DW344" s="200"/>
      <c r="DX344" s="200"/>
      <c r="DY344" s="200"/>
      <c r="DZ344" s="200"/>
      <c r="EA344" s="200"/>
      <c r="EB344" s="200"/>
      <c r="EC344" s="200"/>
      <c r="ED344" s="200"/>
      <c r="EE344" s="200"/>
      <c r="EF344" s="200"/>
      <c r="EG344" s="200"/>
      <c r="EH344" s="200"/>
      <c r="EI344" s="200"/>
      <c r="EJ344" s="200"/>
      <c r="EK344" s="200"/>
      <c r="EL344" s="200"/>
      <c r="EM344" s="200"/>
      <c r="EN344" s="200"/>
      <c r="EO344" s="200"/>
      <c r="EP344" s="200"/>
      <c r="EQ344" s="200"/>
      <c r="ER344" s="200"/>
      <c r="ES344" s="200"/>
      <c r="ET344" s="200"/>
      <c r="EU344" s="200"/>
      <c r="EV344" s="200"/>
      <c r="EW344" s="200"/>
      <c r="EX344" s="200"/>
      <c r="EY344" s="200"/>
      <c r="EZ344" s="200"/>
      <c r="FA344" s="200"/>
      <c r="FB344" s="200"/>
      <c r="FC344" s="200"/>
      <c r="FD344" s="198"/>
      <c r="FE344" s="198"/>
      <c r="FF344" s="198"/>
      <c r="FG344" s="198"/>
      <c r="FH344" s="198"/>
      <c r="FI344" s="198"/>
      <c r="FJ344" s="198"/>
      <c r="FK344" s="198"/>
      <c r="FL344" s="198"/>
      <c r="FM344" s="198"/>
      <c r="FN344" s="198"/>
      <c r="FO344" s="198"/>
      <c r="FP344" s="198"/>
      <c r="FQ344" s="198"/>
      <c r="FR344" s="198"/>
      <c r="FS344" s="198"/>
      <c r="FT344" s="198"/>
      <c r="FU344" s="198"/>
      <c r="FV344" s="198"/>
      <c r="FW344" s="198"/>
      <c r="FX344" s="198"/>
    </row>
    <row r="345" spans="1:180" x14ac:dyDescent="0.25">
      <c r="A345" s="198"/>
      <c r="B345" s="198"/>
      <c r="C345" s="226"/>
      <c r="D345" s="224" t="str">
        <f>Durasi!B335</f>
        <v>LANTAI 7</v>
      </c>
      <c r="E345" s="229"/>
      <c r="F345" s="230"/>
      <c r="G345" s="235"/>
      <c r="H345" s="234"/>
      <c r="I345" s="231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"/>
      <c r="Y345" s="2"/>
      <c r="Z345" s="2"/>
      <c r="AA345" s="219"/>
      <c r="AB345" s="219"/>
      <c r="AC345" s="219"/>
      <c r="AD345" s="2"/>
      <c r="AE345" s="219"/>
      <c r="AF345" s="219"/>
      <c r="AG345" s="219"/>
      <c r="AH345" s="219"/>
      <c r="AI345" s="219"/>
      <c r="AJ345" s="219"/>
      <c r="AK345" s="219"/>
      <c r="AL345" s="219"/>
      <c r="AM345" s="219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7"/>
      <c r="BA345" s="7"/>
      <c r="BB345" s="7"/>
      <c r="BC345" s="219"/>
      <c r="BD345" s="219"/>
      <c r="BE345" s="219"/>
      <c r="BF345" s="219"/>
      <c r="BG345" s="284"/>
      <c r="BH345" s="302"/>
      <c r="BI345" s="216"/>
      <c r="BJ345" s="200"/>
      <c r="BK345" s="200"/>
      <c r="BL345" s="200"/>
      <c r="BM345" s="200"/>
      <c r="BN345" s="200"/>
      <c r="BO345" s="200"/>
      <c r="BP345" s="200"/>
      <c r="BQ345" s="200"/>
      <c r="BR345" s="200"/>
      <c r="BS345" s="200"/>
      <c r="BT345" s="200"/>
      <c r="BU345" s="200"/>
      <c r="BV345" s="200"/>
      <c r="BW345" s="200"/>
      <c r="BX345" s="200"/>
      <c r="BY345" s="200"/>
      <c r="BZ345" s="200"/>
      <c r="CA345" s="200"/>
      <c r="CB345" s="200"/>
      <c r="CC345" s="200"/>
      <c r="CD345" s="200"/>
      <c r="CE345" s="200"/>
      <c r="CF345" s="200"/>
      <c r="CG345" s="200"/>
      <c r="CH345" s="200"/>
      <c r="CI345" s="200"/>
      <c r="CJ345" s="200"/>
      <c r="CL345" s="200"/>
      <c r="CM345" s="200"/>
      <c r="CN345" s="200"/>
      <c r="CO345" s="200"/>
      <c r="CP345" s="200"/>
      <c r="CQ345" s="200"/>
      <c r="CR345" s="200"/>
      <c r="CS345" s="200"/>
      <c r="CT345" s="200"/>
      <c r="CU345" s="200"/>
      <c r="CV345" s="200"/>
      <c r="CW345" s="200"/>
      <c r="CX345" s="200"/>
      <c r="CY345" s="200"/>
      <c r="CZ345" s="200"/>
      <c r="DA345" s="200"/>
      <c r="DB345" s="200"/>
      <c r="DC345" s="200"/>
      <c r="DD345" s="200"/>
      <c r="DE345" s="200"/>
      <c r="DF345" s="200"/>
      <c r="DG345" s="200"/>
      <c r="DH345" s="200"/>
      <c r="DI345" s="200"/>
      <c r="DJ345" s="200"/>
      <c r="DK345" s="200"/>
      <c r="DL345" s="200"/>
      <c r="DM345" s="200"/>
      <c r="DN345" s="200"/>
      <c r="DO345" s="200"/>
      <c r="DP345" s="200"/>
      <c r="DQ345" s="200"/>
      <c r="DR345" s="200"/>
      <c r="DS345" s="200"/>
      <c r="DT345" s="200"/>
      <c r="DU345" s="200"/>
      <c r="DV345" s="200"/>
      <c r="DW345" s="200"/>
      <c r="DX345" s="200"/>
      <c r="DY345" s="200"/>
      <c r="DZ345" s="200"/>
      <c r="EA345" s="200"/>
      <c r="EB345" s="200"/>
      <c r="EC345" s="200"/>
      <c r="ED345" s="200"/>
      <c r="EE345" s="200"/>
      <c r="EF345" s="200"/>
      <c r="EG345" s="200"/>
      <c r="EH345" s="200"/>
      <c r="EI345" s="200"/>
      <c r="EJ345" s="200"/>
      <c r="EK345" s="200"/>
      <c r="EL345" s="200"/>
      <c r="EM345" s="200"/>
      <c r="EN345" s="200"/>
      <c r="EO345" s="200"/>
      <c r="EP345" s="200"/>
      <c r="EQ345" s="200"/>
      <c r="ER345" s="200"/>
      <c r="ES345" s="200"/>
      <c r="ET345" s="200"/>
      <c r="EU345" s="200"/>
      <c r="EV345" s="200"/>
      <c r="EW345" s="200"/>
      <c r="EX345" s="200"/>
      <c r="EY345" s="200"/>
      <c r="EZ345" s="200"/>
      <c r="FA345" s="200"/>
      <c r="FB345" s="200"/>
      <c r="FC345" s="200"/>
      <c r="FD345" s="198"/>
      <c r="FE345" s="198"/>
      <c r="FF345" s="198"/>
      <c r="FG345" s="198"/>
      <c r="FH345" s="198"/>
      <c r="FI345" s="198"/>
      <c r="FJ345" s="198"/>
      <c r="FK345" s="198"/>
      <c r="FL345" s="198"/>
      <c r="FM345" s="198"/>
      <c r="FN345" s="198"/>
      <c r="FO345" s="198"/>
      <c r="FP345" s="198"/>
      <c r="FQ345" s="198"/>
      <c r="FR345" s="198"/>
      <c r="FS345" s="198"/>
      <c r="FT345" s="198"/>
      <c r="FU345" s="198"/>
      <c r="FV345" s="198"/>
      <c r="FW345" s="198"/>
      <c r="FX345" s="198"/>
    </row>
    <row r="346" spans="1:180" x14ac:dyDescent="0.25">
      <c r="A346" s="198"/>
      <c r="B346" s="198"/>
      <c r="C346" s="226"/>
      <c r="D346" s="224" t="str">
        <f>Durasi!B336</f>
        <v>Dinding Bata Ringan</v>
      </c>
      <c r="E346" s="229">
        <f>Durasi!P336</f>
        <v>6</v>
      </c>
      <c r="F346" s="230" t="str">
        <f>Durasi!Q336</f>
        <v>hari</v>
      </c>
      <c r="G346" s="235">
        <f>RAB!F384</f>
        <v>90856131.804480001</v>
      </c>
      <c r="H346" s="234">
        <f>G346/$G$400*100</f>
        <v>0.52512977811584016</v>
      </c>
      <c r="I346" s="231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"/>
      <c r="Y346" s="2"/>
      <c r="Z346" s="2"/>
      <c r="AA346" s="219"/>
      <c r="AB346" s="219"/>
      <c r="AC346" s="219"/>
      <c r="AD346" s="2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"/>
      <c r="AX346" s="220">
        <f>H346/$E$346*3</f>
        <v>0.26256488905792008</v>
      </c>
      <c r="AY346" s="220">
        <f>H346/$E$346*3</f>
        <v>0.26256488905792008</v>
      </c>
      <c r="AZ346" s="7"/>
      <c r="BA346" s="7"/>
      <c r="BB346" s="7"/>
      <c r="BC346" s="219"/>
      <c r="BD346" s="219"/>
      <c r="BE346" s="219"/>
      <c r="BF346" s="219"/>
      <c r="BG346" s="301"/>
      <c r="BH346" s="302"/>
      <c r="BI346" s="216"/>
      <c r="BJ346" s="200"/>
      <c r="BK346" s="200"/>
      <c r="BL346" s="200"/>
      <c r="BM346" s="200"/>
      <c r="BN346" s="200"/>
      <c r="BO346" s="200"/>
      <c r="BP346" s="200"/>
      <c r="BQ346" s="200"/>
      <c r="BR346" s="200"/>
      <c r="BS346" s="200"/>
      <c r="BT346" s="200"/>
      <c r="BU346" s="200"/>
      <c r="BV346" s="200"/>
      <c r="BW346" s="200"/>
      <c r="BX346" s="200"/>
      <c r="BY346" s="200"/>
      <c r="BZ346" s="200"/>
      <c r="CA346" s="200"/>
      <c r="CB346" s="200"/>
      <c r="CC346" s="200"/>
      <c r="CD346" s="200"/>
      <c r="CE346" s="200"/>
      <c r="CF346" s="200"/>
      <c r="CG346" s="200"/>
      <c r="CH346" s="200"/>
      <c r="CI346" s="200"/>
      <c r="CJ346" s="200"/>
      <c r="CL346" s="200"/>
      <c r="CM346" s="200"/>
      <c r="CN346" s="200"/>
      <c r="CO346" s="200"/>
      <c r="CP346" s="200"/>
      <c r="CQ346" s="200"/>
      <c r="CR346" s="200"/>
      <c r="CS346" s="200"/>
      <c r="CT346" s="200"/>
      <c r="CU346" s="200"/>
      <c r="CV346" s="200"/>
      <c r="CW346" s="200"/>
      <c r="CX346" s="200"/>
      <c r="CY346" s="200"/>
      <c r="CZ346" s="200"/>
      <c r="DA346" s="200"/>
      <c r="DB346" s="200"/>
      <c r="DC346" s="200"/>
      <c r="DD346" s="200"/>
      <c r="DE346" s="200"/>
      <c r="DF346" s="200"/>
      <c r="DG346" s="200"/>
      <c r="DH346" s="200"/>
      <c r="DI346" s="200"/>
      <c r="DJ346" s="200"/>
      <c r="DK346" s="200"/>
      <c r="DL346" s="200"/>
      <c r="DM346" s="200"/>
      <c r="DN346" s="200"/>
      <c r="DO346" s="200"/>
      <c r="DP346" s="200"/>
      <c r="DQ346" s="200"/>
      <c r="DR346" s="200"/>
      <c r="DS346" s="200"/>
      <c r="DT346" s="200"/>
      <c r="DU346" s="200"/>
      <c r="DV346" s="200"/>
      <c r="DW346" s="200"/>
      <c r="DX346" s="200"/>
      <c r="DY346" s="200"/>
      <c r="DZ346" s="200"/>
      <c r="EA346" s="200"/>
      <c r="EB346" s="200"/>
      <c r="EC346" s="200"/>
      <c r="ED346" s="200"/>
      <c r="EE346" s="200"/>
      <c r="EF346" s="200"/>
      <c r="EG346" s="200"/>
      <c r="EH346" s="200"/>
      <c r="EI346" s="200"/>
      <c r="EJ346" s="200"/>
      <c r="EK346" s="200"/>
      <c r="EL346" s="200"/>
      <c r="EM346" s="200"/>
      <c r="EN346" s="200"/>
      <c r="EO346" s="200"/>
      <c r="EP346" s="200"/>
      <c r="EQ346" s="200"/>
      <c r="ER346" s="200"/>
      <c r="ES346" s="200"/>
      <c r="ET346" s="200"/>
      <c r="EU346" s="200"/>
      <c r="EV346" s="200"/>
      <c r="EW346" s="200"/>
      <c r="EX346" s="200"/>
      <c r="EY346" s="200"/>
      <c r="EZ346" s="200"/>
      <c r="FA346" s="200"/>
      <c r="FB346" s="200"/>
      <c r="FC346" s="200"/>
      <c r="FD346" s="198"/>
      <c r="FE346" s="198"/>
      <c r="FF346" s="198"/>
      <c r="FG346" s="198"/>
      <c r="FH346" s="198"/>
      <c r="FI346" s="198"/>
      <c r="FJ346" s="198"/>
      <c r="FK346" s="198"/>
      <c r="FL346" s="198"/>
      <c r="FM346" s="198"/>
      <c r="FN346" s="198"/>
      <c r="FO346" s="198"/>
      <c r="FP346" s="198"/>
      <c r="FQ346" s="198"/>
      <c r="FR346" s="198"/>
      <c r="FS346" s="198"/>
      <c r="FT346" s="198"/>
      <c r="FU346" s="198"/>
      <c r="FV346" s="198"/>
      <c r="FW346" s="198"/>
      <c r="FX346" s="198"/>
    </row>
    <row r="347" spans="1:180" x14ac:dyDescent="0.25">
      <c r="A347" s="198"/>
      <c r="B347" s="198"/>
      <c r="C347" s="226"/>
      <c r="D347" s="224" t="s">
        <v>413</v>
      </c>
      <c r="E347" s="229"/>
      <c r="F347" s="230"/>
      <c r="G347" s="235"/>
      <c r="H347" s="234"/>
      <c r="I347" s="231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"/>
      <c r="Y347" s="2"/>
      <c r="Z347" s="2"/>
      <c r="AA347" s="219"/>
      <c r="AB347" s="219"/>
      <c r="AC347" s="219"/>
      <c r="AD347" s="2"/>
      <c r="AE347" s="219"/>
      <c r="AF347" s="219"/>
      <c r="AG347" s="219"/>
      <c r="AH347" s="219"/>
      <c r="AI347" s="219"/>
      <c r="AJ347" s="219"/>
      <c r="AK347" s="219"/>
      <c r="AL347" s="219"/>
      <c r="AM347" s="219"/>
      <c r="AN347" s="219"/>
      <c r="AO347" s="219"/>
      <c r="AP347" s="219"/>
      <c r="AQ347" s="219"/>
      <c r="AR347" s="219"/>
      <c r="AS347" s="219"/>
      <c r="AT347" s="219"/>
      <c r="AU347" s="219"/>
      <c r="AV347" s="219"/>
      <c r="AW347" s="219"/>
      <c r="AX347" s="2"/>
      <c r="AY347" s="2"/>
      <c r="AZ347" s="7"/>
      <c r="BA347" s="7"/>
      <c r="BB347" s="7"/>
      <c r="BC347" s="219"/>
      <c r="BD347" s="219"/>
      <c r="BE347" s="219"/>
      <c r="BF347" s="219"/>
      <c r="BG347" s="284"/>
      <c r="BH347" s="302"/>
      <c r="BI347" s="216"/>
      <c r="BJ347" s="200"/>
      <c r="BK347" s="200"/>
      <c r="BL347" s="200"/>
      <c r="BM347" s="200"/>
      <c r="BN347" s="200"/>
      <c r="BO347" s="200"/>
      <c r="BP347" s="200"/>
      <c r="BQ347" s="200"/>
      <c r="BR347" s="200"/>
      <c r="BS347" s="200"/>
      <c r="BT347" s="200"/>
      <c r="BU347" s="200"/>
      <c r="BV347" s="200"/>
      <c r="BW347" s="200"/>
      <c r="BX347" s="200"/>
      <c r="BY347" s="200"/>
      <c r="BZ347" s="200"/>
      <c r="CA347" s="200"/>
      <c r="CB347" s="200"/>
      <c r="CC347" s="200"/>
      <c r="CD347" s="200"/>
      <c r="CE347" s="200"/>
      <c r="CF347" s="200"/>
      <c r="CG347" s="200"/>
      <c r="CH347" s="200"/>
      <c r="CI347" s="200"/>
      <c r="CJ347" s="200"/>
      <c r="CL347" s="200"/>
      <c r="CM347" s="200"/>
      <c r="CN347" s="200"/>
      <c r="CO347" s="200"/>
      <c r="CP347" s="200"/>
      <c r="CQ347" s="200"/>
      <c r="CR347" s="200"/>
      <c r="CS347" s="200"/>
      <c r="CT347" s="200"/>
      <c r="CU347" s="200"/>
      <c r="CV347" s="200"/>
      <c r="CW347" s="200"/>
      <c r="CX347" s="200"/>
      <c r="CY347" s="200"/>
      <c r="CZ347" s="200"/>
      <c r="DA347" s="200"/>
      <c r="DB347" s="200"/>
      <c r="DC347" s="200"/>
      <c r="DD347" s="200"/>
      <c r="DE347" s="200"/>
      <c r="DF347" s="200"/>
      <c r="DG347" s="200"/>
      <c r="DH347" s="200"/>
      <c r="DI347" s="200"/>
      <c r="DJ347" s="200"/>
      <c r="DK347" s="200"/>
      <c r="DL347" s="200"/>
      <c r="DM347" s="200"/>
      <c r="DN347" s="200"/>
      <c r="DO347" s="200"/>
      <c r="DP347" s="200"/>
      <c r="DQ347" s="200"/>
      <c r="DR347" s="200"/>
      <c r="DS347" s="200"/>
      <c r="DT347" s="200"/>
      <c r="DU347" s="200"/>
      <c r="DV347" s="200"/>
      <c r="DW347" s="200"/>
      <c r="DX347" s="200"/>
      <c r="DY347" s="200"/>
      <c r="DZ347" s="200"/>
      <c r="EA347" s="200"/>
      <c r="EB347" s="200"/>
      <c r="EC347" s="200"/>
      <c r="ED347" s="200"/>
      <c r="EE347" s="200"/>
      <c r="EF347" s="200"/>
      <c r="EG347" s="200"/>
      <c r="EH347" s="200"/>
      <c r="EI347" s="200"/>
      <c r="EJ347" s="200"/>
      <c r="EK347" s="200"/>
      <c r="EL347" s="200"/>
      <c r="EM347" s="200"/>
      <c r="EN347" s="200"/>
      <c r="EO347" s="200"/>
      <c r="EP347" s="200"/>
      <c r="EQ347" s="200"/>
      <c r="ER347" s="200"/>
      <c r="ES347" s="200"/>
      <c r="ET347" s="200"/>
      <c r="EU347" s="200"/>
      <c r="EV347" s="200"/>
      <c r="EW347" s="200"/>
      <c r="EX347" s="200"/>
      <c r="EY347" s="200"/>
      <c r="EZ347" s="200"/>
      <c r="FA347" s="200"/>
      <c r="FB347" s="200"/>
      <c r="FC347" s="200"/>
      <c r="FD347" s="198"/>
      <c r="FE347" s="198"/>
      <c r="FF347" s="198"/>
      <c r="FG347" s="198"/>
      <c r="FH347" s="198"/>
      <c r="FI347" s="198"/>
      <c r="FJ347" s="198"/>
      <c r="FK347" s="198"/>
      <c r="FL347" s="198"/>
      <c r="FM347" s="198"/>
      <c r="FN347" s="198"/>
      <c r="FO347" s="198"/>
      <c r="FP347" s="198"/>
      <c r="FQ347" s="198"/>
      <c r="FR347" s="198"/>
      <c r="FS347" s="198"/>
      <c r="FT347" s="198"/>
      <c r="FU347" s="198"/>
      <c r="FV347" s="198"/>
      <c r="FW347" s="198"/>
      <c r="FX347" s="198"/>
    </row>
    <row r="348" spans="1:180" x14ac:dyDescent="0.25">
      <c r="A348" s="198"/>
      <c r="B348" s="198"/>
      <c r="C348" s="226"/>
      <c r="D348" s="224" t="str">
        <f>D346</f>
        <v>Dinding Bata Ringan</v>
      </c>
      <c r="E348" s="229">
        <f>E346</f>
        <v>6</v>
      </c>
      <c r="F348" s="230" t="str">
        <f>F346</f>
        <v>hari</v>
      </c>
      <c r="G348" s="235">
        <f>G346</f>
        <v>90856131.804480001</v>
      </c>
      <c r="H348" s="234">
        <f>G348/$G$400*100</f>
        <v>0.52512977811584016</v>
      </c>
      <c r="I348" s="231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"/>
      <c r="Y348" s="2"/>
      <c r="Z348" s="2"/>
      <c r="AA348" s="219"/>
      <c r="AB348" s="219"/>
      <c r="AC348" s="219"/>
      <c r="AD348" s="2"/>
      <c r="AE348" s="219"/>
      <c r="AF348" s="219"/>
      <c r="AG348" s="219"/>
      <c r="AH348" s="219"/>
      <c r="AI348" s="219"/>
      <c r="AJ348" s="219"/>
      <c r="AK348" s="219"/>
      <c r="AL348" s="219"/>
      <c r="AM348" s="219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9"/>
      <c r="AY348" s="219"/>
      <c r="AZ348" s="7"/>
      <c r="BA348" s="7"/>
      <c r="BB348" s="220">
        <f>H348/$E$348*5</f>
        <v>0.43760814842986684</v>
      </c>
      <c r="BC348" s="220">
        <f>H348/$E$348*1</f>
        <v>8.7521629685973365E-2</v>
      </c>
      <c r="BD348" s="219"/>
      <c r="BE348" s="219"/>
      <c r="BF348" s="219"/>
      <c r="BG348" s="301"/>
      <c r="BH348" s="303"/>
      <c r="BI348" s="216"/>
      <c r="BJ348" s="200"/>
      <c r="BK348" s="200"/>
      <c r="BL348" s="200"/>
      <c r="BM348" s="200"/>
      <c r="BN348" s="200"/>
      <c r="BO348" s="200"/>
      <c r="BP348" s="200"/>
      <c r="BQ348" s="200"/>
      <c r="BR348" s="200"/>
      <c r="BS348" s="200"/>
      <c r="BT348" s="200"/>
      <c r="BU348" s="200"/>
      <c r="BV348" s="200"/>
      <c r="BW348" s="200"/>
      <c r="BX348" s="200"/>
      <c r="BY348" s="200"/>
      <c r="BZ348" s="200"/>
      <c r="CA348" s="200"/>
      <c r="CB348" s="200"/>
      <c r="CC348" s="200"/>
      <c r="CD348" s="200"/>
      <c r="CE348" s="200"/>
      <c r="CF348" s="200"/>
      <c r="CG348" s="200"/>
      <c r="CH348" s="200"/>
      <c r="CI348" s="200"/>
      <c r="CJ348" s="200"/>
      <c r="CL348" s="200"/>
      <c r="CM348" s="200"/>
      <c r="CN348" s="200"/>
      <c r="CO348" s="200"/>
      <c r="CP348" s="200"/>
      <c r="CQ348" s="200"/>
      <c r="CR348" s="200"/>
      <c r="CS348" s="200"/>
      <c r="CT348" s="200"/>
      <c r="CU348" s="200"/>
      <c r="CV348" s="200"/>
      <c r="CW348" s="200"/>
      <c r="CX348" s="200"/>
      <c r="CY348" s="200"/>
      <c r="CZ348" s="200"/>
      <c r="DA348" s="200"/>
      <c r="DB348" s="200"/>
      <c r="DC348" s="200"/>
      <c r="DD348" s="200"/>
      <c r="DE348" s="200"/>
      <c r="DF348" s="200"/>
      <c r="DG348" s="200"/>
      <c r="DH348" s="200"/>
      <c r="DI348" s="200"/>
      <c r="DJ348" s="200"/>
      <c r="DK348" s="200"/>
      <c r="DL348" s="200"/>
      <c r="DM348" s="200"/>
      <c r="DN348" s="200"/>
      <c r="DO348" s="200"/>
      <c r="DP348" s="200"/>
      <c r="DQ348" s="200"/>
      <c r="DR348" s="200"/>
      <c r="DS348" s="200"/>
      <c r="DT348" s="200"/>
      <c r="DU348" s="200"/>
      <c r="DV348" s="200"/>
      <c r="DW348" s="200"/>
      <c r="DX348" s="200"/>
      <c r="DY348" s="200"/>
      <c r="DZ348" s="200"/>
      <c r="EA348" s="200"/>
      <c r="EB348" s="200"/>
      <c r="EC348" s="200"/>
      <c r="ED348" s="200"/>
      <c r="EE348" s="200"/>
      <c r="EF348" s="200"/>
      <c r="EG348" s="200"/>
      <c r="EH348" s="200"/>
      <c r="EI348" s="200"/>
      <c r="EJ348" s="200"/>
      <c r="EK348" s="200"/>
      <c r="EL348" s="200"/>
      <c r="EM348" s="200"/>
      <c r="EN348" s="200"/>
      <c r="EO348" s="200"/>
      <c r="EP348" s="200"/>
      <c r="EQ348" s="200"/>
      <c r="ER348" s="200"/>
      <c r="ES348" s="200"/>
      <c r="ET348" s="200"/>
      <c r="EU348" s="200"/>
      <c r="EV348" s="200"/>
      <c r="EW348" s="200"/>
      <c r="EX348" s="200"/>
      <c r="EY348" s="200"/>
      <c r="EZ348" s="200"/>
      <c r="FA348" s="200"/>
      <c r="FB348" s="200"/>
      <c r="FC348" s="200"/>
      <c r="FD348" s="198"/>
      <c r="FE348" s="198"/>
      <c r="FF348" s="198"/>
      <c r="FG348" s="198"/>
      <c r="FH348" s="198"/>
      <c r="FI348" s="198"/>
      <c r="FJ348" s="198"/>
      <c r="FK348" s="198"/>
      <c r="FL348" s="198"/>
      <c r="FM348" s="198"/>
      <c r="FN348" s="198"/>
      <c r="FO348" s="198"/>
      <c r="FP348" s="198"/>
      <c r="FQ348" s="198"/>
      <c r="FR348" s="198"/>
      <c r="FS348" s="198"/>
      <c r="FT348" s="198"/>
      <c r="FU348" s="198"/>
      <c r="FV348" s="198"/>
      <c r="FW348" s="198"/>
      <c r="FX348" s="198"/>
    </row>
    <row r="349" spans="1:180" x14ac:dyDescent="0.25">
      <c r="A349" s="198"/>
      <c r="B349" s="198"/>
      <c r="C349" s="226"/>
      <c r="D349" s="224"/>
      <c r="E349" s="229"/>
      <c r="F349" s="230"/>
      <c r="G349" s="235"/>
      <c r="H349" s="234"/>
      <c r="I349" s="231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"/>
      <c r="Y349" s="2"/>
      <c r="Z349" s="2"/>
      <c r="AA349" s="219"/>
      <c r="AB349" s="219"/>
      <c r="AC349" s="219"/>
      <c r="AD349" s="2"/>
      <c r="AE349" s="219"/>
      <c r="AF349" s="219"/>
      <c r="AG349" s="219"/>
      <c r="AH349" s="219"/>
      <c r="AI349" s="219"/>
      <c r="AJ349" s="219"/>
      <c r="AK349" s="219"/>
      <c r="AL349" s="219"/>
      <c r="AM349" s="219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9"/>
      <c r="AY349" s="219"/>
      <c r="AZ349" s="219"/>
      <c r="BA349" s="219"/>
      <c r="BB349" s="219"/>
      <c r="BC349" s="219"/>
      <c r="BD349" s="219"/>
      <c r="BE349" s="219"/>
      <c r="BF349" s="219"/>
      <c r="BG349" s="284"/>
      <c r="BH349" s="302"/>
      <c r="BI349" s="216"/>
      <c r="BJ349" s="200"/>
      <c r="BK349" s="200"/>
      <c r="BL349" s="200"/>
      <c r="BM349" s="200"/>
      <c r="BN349" s="200"/>
      <c r="BO349" s="200"/>
      <c r="BP349" s="200"/>
      <c r="BQ349" s="200"/>
      <c r="BR349" s="200"/>
      <c r="BS349" s="200"/>
      <c r="BT349" s="200"/>
      <c r="BU349" s="200"/>
      <c r="BV349" s="200"/>
      <c r="BW349" s="200"/>
      <c r="BX349" s="200"/>
      <c r="BY349" s="200"/>
      <c r="BZ349" s="200"/>
      <c r="CA349" s="200"/>
      <c r="CB349" s="200"/>
      <c r="CC349" s="200"/>
      <c r="CD349" s="200"/>
      <c r="CE349" s="200"/>
      <c r="CF349" s="200"/>
      <c r="CG349" s="200"/>
      <c r="CH349" s="200"/>
      <c r="CI349" s="200"/>
      <c r="CJ349" s="200"/>
      <c r="CL349" s="200"/>
      <c r="CM349" s="200"/>
      <c r="CN349" s="200"/>
      <c r="CO349" s="200"/>
      <c r="CP349" s="200"/>
      <c r="CQ349" s="200"/>
      <c r="CR349" s="200"/>
      <c r="CS349" s="200"/>
      <c r="CT349" s="200"/>
      <c r="CU349" s="200"/>
      <c r="CV349" s="200"/>
      <c r="CW349" s="200"/>
      <c r="CX349" s="200"/>
      <c r="CY349" s="200"/>
      <c r="CZ349" s="200"/>
      <c r="DA349" s="200"/>
      <c r="DB349" s="200"/>
      <c r="DC349" s="200"/>
      <c r="DD349" s="200"/>
      <c r="DE349" s="200"/>
      <c r="DF349" s="200"/>
      <c r="DG349" s="200"/>
      <c r="DH349" s="200"/>
      <c r="DI349" s="200"/>
      <c r="DJ349" s="200"/>
      <c r="DK349" s="200"/>
      <c r="DL349" s="200"/>
      <c r="DM349" s="200"/>
      <c r="DN349" s="200"/>
      <c r="DO349" s="200"/>
      <c r="DP349" s="200"/>
      <c r="DQ349" s="200"/>
      <c r="DR349" s="200"/>
      <c r="DS349" s="200"/>
      <c r="DT349" s="200"/>
      <c r="DU349" s="200"/>
      <c r="DV349" s="200"/>
      <c r="DW349" s="200"/>
      <c r="DX349" s="200"/>
      <c r="DY349" s="200"/>
      <c r="DZ349" s="200"/>
      <c r="EA349" s="200"/>
      <c r="EB349" s="200"/>
      <c r="EC349" s="200"/>
      <c r="ED349" s="200"/>
      <c r="EE349" s="200"/>
      <c r="EF349" s="200"/>
      <c r="EG349" s="200"/>
      <c r="EH349" s="200"/>
      <c r="EI349" s="200"/>
      <c r="EJ349" s="200"/>
      <c r="EK349" s="200"/>
      <c r="EL349" s="200"/>
      <c r="EM349" s="200"/>
      <c r="EN349" s="200"/>
      <c r="EO349" s="200"/>
      <c r="EP349" s="200"/>
      <c r="EQ349" s="200"/>
      <c r="ER349" s="200"/>
      <c r="ES349" s="200"/>
      <c r="ET349" s="200"/>
      <c r="EU349" s="200"/>
      <c r="EV349" s="200"/>
      <c r="EW349" s="200"/>
      <c r="EX349" s="200"/>
      <c r="EY349" s="200"/>
      <c r="EZ349" s="200"/>
      <c r="FA349" s="200"/>
      <c r="FB349" s="200"/>
      <c r="FC349" s="200"/>
      <c r="FD349" s="198"/>
      <c r="FE349" s="198"/>
      <c r="FF349" s="198"/>
      <c r="FG349" s="198"/>
      <c r="FH349" s="198"/>
      <c r="FI349" s="198"/>
      <c r="FJ349" s="198"/>
      <c r="FK349" s="198"/>
      <c r="FL349" s="198"/>
      <c r="FM349" s="198"/>
      <c r="FN349" s="198"/>
      <c r="FO349" s="198"/>
      <c r="FP349" s="198"/>
      <c r="FQ349" s="198"/>
      <c r="FR349" s="198"/>
      <c r="FS349" s="198"/>
      <c r="FT349" s="198"/>
      <c r="FU349" s="198"/>
      <c r="FV349" s="198"/>
      <c r="FW349" s="198"/>
      <c r="FX349" s="198"/>
    </row>
    <row r="350" spans="1:180" x14ac:dyDescent="0.25">
      <c r="A350" s="198"/>
      <c r="B350" s="198"/>
      <c r="C350" s="226" t="s">
        <v>349</v>
      </c>
      <c r="D350" s="224" t="str">
        <f>Durasi!B338</f>
        <v>PEKERJAAN PENGECATAN</v>
      </c>
      <c r="E350" s="229"/>
      <c r="F350" s="230"/>
      <c r="G350" s="235"/>
      <c r="H350" s="234"/>
      <c r="I350" s="231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"/>
      <c r="Y350" s="2"/>
      <c r="Z350" s="2"/>
      <c r="AA350" s="219"/>
      <c r="AB350" s="219"/>
      <c r="AC350" s="219"/>
      <c r="AD350" s="2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84"/>
      <c r="BH350" s="303"/>
      <c r="BI350" s="1"/>
      <c r="BJ350" s="200"/>
      <c r="BK350" s="200"/>
      <c r="BL350" s="200"/>
      <c r="BM350" s="200"/>
      <c r="BN350" s="200"/>
      <c r="BO350" s="200"/>
      <c r="BP350" s="200"/>
      <c r="BQ350" s="200"/>
      <c r="BR350" s="200"/>
      <c r="BS350" s="200"/>
      <c r="BT350" s="200"/>
      <c r="BU350" s="200"/>
      <c r="BV350" s="200"/>
      <c r="BW350" s="200"/>
      <c r="BX350" s="200"/>
      <c r="BY350" s="200"/>
      <c r="BZ350" s="200"/>
      <c r="CA350" s="200"/>
      <c r="CB350" s="200"/>
      <c r="CC350" s="200"/>
      <c r="CD350" s="200"/>
      <c r="CE350" s="200"/>
      <c r="CF350" s="200"/>
      <c r="CG350" s="200"/>
      <c r="CH350" s="200"/>
      <c r="CI350" s="200"/>
      <c r="CJ350" s="200"/>
      <c r="CL350" s="200"/>
      <c r="CM350" s="200"/>
      <c r="CN350" s="200"/>
      <c r="CO350" s="200"/>
      <c r="CP350" s="200"/>
      <c r="CQ350" s="200"/>
      <c r="CR350" s="200"/>
      <c r="CS350" s="200"/>
      <c r="CT350" s="200"/>
      <c r="CU350" s="200"/>
      <c r="CV350" s="200"/>
      <c r="CW350" s="200"/>
      <c r="CX350" s="200"/>
      <c r="CY350" s="200"/>
      <c r="CZ350" s="200"/>
      <c r="DA350" s="200"/>
      <c r="DB350" s="200"/>
      <c r="DC350" s="200"/>
      <c r="DD350" s="200"/>
      <c r="DE350" s="200"/>
      <c r="DF350" s="200"/>
      <c r="DG350" s="200"/>
      <c r="DH350" s="200"/>
      <c r="DI350" s="200"/>
      <c r="DJ350" s="200"/>
      <c r="DK350" s="200"/>
      <c r="DL350" s="200"/>
      <c r="DM350" s="200"/>
      <c r="DN350" s="200"/>
      <c r="DO350" s="200"/>
      <c r="DP350" s="200"/>
      <c r="DQ350" s="200"/>
      <c r="DR350" s="200"/>
      <c r="DS350" s="200"/>
      <c r="DT350" s="200"/>
      <c r="DU350" s="200"/>
      <c r="DV350" s="200"/>
      <c r="DW350" s="200"/>
      <c r="DX350" s="200"/>
      <c r="DY350" s="200"/>
      <c r="DZ350" s="200"/>
      <c r="EA350" s="200"/>
      <c r="EB350" s="200"/>
      <c r="EC350" s="200"/>
      <c r="ED350" s="200"/>
      <c r="EE350" s="200"/>
      <c r="EF350" s="200"/>
      <c r="EG350" s="200"/>
      <c r="EH350" s="200"/>
      <c r="EI350" s="200"/>
      <c r="EJ350" s="200"/>
      <c r="EK350" s="200"/>
      <c r="EL350" s="200"/>
      <c r="EM350" s="200"/>
      <c r="EN350" s="200"/>
      <c r="EO350" s="200"/>
      <c r="EP350" s="200"/>
      <c r="EQ350" s="200"/>
      <c r="ER350" s="200"/>
      <c r="ES350" s="200"/>
      <c r="ET350" s="200"/>
      <c r="EU350" s="200"/>
      <c r="EV350" s="200"/>
      <c r="EW350" s="200"/>
      <c r="EX350" s="200"/>
      <c r="EY350" s="200"/>
      <c r="EZ350" s="200"/>
      <c r="FA350" s="200"/>
      <c r="FB350" s="200"/>
      <c r="FC350" s="200"/>
      <c r="FD350" s="198"/>
      <c r="FE350" s="198"/>
      <c r="FF350" s="198"/>
      <c r="FG350" s="198"/>
      <c r="FH350" s="198"/>
      <c r="FI350" s="198"/>
      <c r="FJ350" s="198"/>
      <c r="FK350" s="198"/>
      <c r="FL350" s="198"/>
      <c r="FM350" s="198"/>
      <c r="FN350" s="198"/>
      <c r="FO350" s="198"/>
      <c r="FP350" s="198"/>
      <c r="FQ350" s="198"/>
      <c r="FR350" s="198"/>
      <c r="FS350" s="198"/>
      <c r="FT350" s="198"/>
      <c r="FU350" s="198"/>
      <c r="FV350" s="198"/>
      <c r="FW350" s="198"/>
      <c r="FX350" s="198"/>
    </row>
    <row r="351" spans="1:180" x14ac:dyDescent="0.25">
      <c r="A351" s="198"/>
      <c r="B351" s="198"/>
      <c r="C351" s="226"/>
      <c r="D351" s="224" t="str">
        <f>Durasi!B339</f>
        <v>LANTAI 1</v>
      </c>
      <c r="E351" s="229"/>
      <c r="F351" s="230"/>
      <c r="G351" s="235"/>
      <c r="H351" s="234"/>
      <c r="I351" s="231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"/>
      <c r="Y351" s="2"/>
      <c r="Z351" s="2"/>
      <c r="AA351" s="219"/>
      <c r="AB351" s="219"/>
      <c r="AC351" s="219"/>
      <c r="AD351" s="2"/>
      <c r="AE351" s="219"/>
      <c r="AF351" s="219"/>
      <c r="AG351" s="219"/>
      <c r="AH351" s="219"/>
      <c r="AI351" s="219"/>
      <c r="AJ351" s="219"/>
      <c r="AK351" s="219"/>
      <c r="AL351" s="219"/>
      <c r="AM351" s="219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9"/>
      <c r="AY351" s="219"/>
      <c r="AZ351" s="219"/>
      <c r="BA351" s="219"/>
      <c r="BB351" s="219"/>
      <c r="BC351" s="219"/>
      <c r="BD351" s="219"/>
      <c r="BE351" s="219"/>
      <c r="BF351" s="219"/>
      <c r="BG351" s="284"/>
      <c r="BH351" s="302"/>
      <c r="BI351" s="216"/>
      <c r="BJ351" s="200"/>
      <c r="BK351" s="200"/>
      <c r="BL351" s="200"/>
      <c r="BM351" s="200"/>
      <c r="BN351" s="200"/>
      <c r="BO351" s="200"/>
      <c r="BP351" s="200"/>
      <c r="BQ351" s="200"/>
      <c r="BR351" s="200"/>
      <c r="BS351" s="200"/>
      <c r="BT351" s="200"/>
      <c r="BU351" s="200"/>
      <c r="BV351" s="200"/>
      <c r="BW351" s="200"/>
      <c r="BX351" s="200"/>
      <c r="BY351" s="200"/>
      <c r="BZ351" s="200"/>
      <c r="CA351" s="200"/>
      <c r="CB351" s="200"/>
      <c r="CC351" s="200"/>
      <c r="CD351" s="200"/>
      <c r="CE351" s="200"/>
      <c r="CF351" s="200"/>
      <c r="CG351" s="200"/>
      <c r="CH351" s="200"/>
      <c r="CI351" s="200"/>
      <c r="CJ351" s="200"/>
      <c r="CL351" s="200"/>
      <c r="CM351" s="200"/>
      <c r="CN351" s="200"/>
      <c r="CO351" s="200"/>
      <c r="CP351" s="200"/>
      <c r="CQ351" s="200"/>
      <c r="CR351" s="200"/>
      <c r="CS351" s="200"/>
      <c r="CT351" s="200"/>
      <c r="CU351" s="200"/>
      <c r="CV351" s="200"/>
      <c r="CW351" s="200"/>
      <c r="CX351" s="200"/>
      <c r="CY351" s="200"/>
      <c r="CZ351" s="200"/>
      <c r="DA351" s="200"/>
      <c r="DB351" s="200"/>
      <c r="DC351" s="200"/>
      <c r="DD351" s="200"/>
      <c r="DE351" s="200"/>
      <c r="DF351" s="200"/>
      <c r="DG351" s="200"/>
      <c r="DH351" s="200"/>
      <c r="DI351" s="200"/>
      <c r="DJ351" s="200"/>
      <c r="DK351" s="200"/>
      <c r="DL351" s="200"/>
      <c r="DM351" s="200"/>
      <c r="DN351" s="200"/>
      <c r="DO351" s="200"/>
      <c r="DP351" s="200"/>
      <c r="DQ351" s="200"/>
      <c r="DR351" s="200"/>
      <c r="DS351" s="200"/>
      <c r="DT351" s="200"/>
      <c r="DU351" s="200"/>
      <c r="DV351" s="200"/>
      <c r="DW351" s="200"/>
      <c r="DX351" s="200"/>
      <c r="DY351" s="200"/>
      <c r="DZ351" s="200"/>
      <c r="EA351" s="200"/>
      <c r="EB351" s="200"/>
      <c r="EC351" s="200"/>
      <c r="ED351" s="200"/>
      <c r="EE351" s="200"/>
      <c r="EF351" s="200"/>
      <c r="EG351" s="200"/>
      <c r="EH351" s="200"/>
      <c r="EI351" s="200"/>
      <c r="EJ351" s="200"/>
      <c r="EK351" s="200"/>
      <c r="EL351" s="200"/>
      <c r="EM351" s="200"/>
      <c r="EN351" s="200"/>
      <c r="EO351" s="200"/>
      <c r="EP351" s="200"/>
      <c r="EQ351" s="200"/>
      <c r="ER351" s="200"/>
      <c r="ES351" s="200"/>
      <c r="ET351" s="200"/>
      <c r="EU351" s="200"/>
      <c r="EV351" s="200"/>
      <c r="EW351" s="200"/>
      <c r="EX351" s="200"/>
      <c r="EY351" s="200"/>
      <c r="EZ351" s="200"/>
      <c r="FA351" s="200"/>
      <c r="FB351" s="200"/>
      <c r="FC351" s="200"/>
      <c r="FD351" s="198"/>
      <c r="FE351" s="198"/>
      <c r="FF351" s="198"/>
      <c r="FG351" s="198"/>
      <c r="FH351" s="198"/>
      <c r="FI351" s="198"/>
      <c r="FJ351" s="198"/>
      <c r="FK351" s="198"/>
      <c r="FL351" s="198"/>
      <c r="FM351" s="198"/>
      <c r="FN351" s="198"/>
      <c r="FO351" s="198"/>
      <c r="FP351" s="198"/>
      <c r="FQ351" s="198"/>
      <c r="FR351" s="198"/>
      <c r="FS351" s="198"/>
      <c r="FT351" s="198"/>
      <c r="FU351" s="198"/>
      <c r="FV351" s="198"/>
      <c r="FW351" s="198"/>
      <c r="FX351" s="198"/>
    </row>
    <row r="352" spans="1:180" x14ac:dyDescent="0.25">
      <c r="A352" s="198"/>
      <c r="B352" s="198"/>
      <c r="C352" s="226"/>
      <c r="D352" s="224" t="str">
        <f>Durasi!B340</f>
        <v>1. Pekerjaan Cat Tembok</v>
      </c>
      <c r="E352" s="229">
        <f>Durasi!P340</f>
        <v>5</v>
      </c>
      <c r="F352" s="230" t="str">
        <f>Durasi!Q340</f>
        <v>hari</v>
      </c>
      <c r="G352" s="235">
        <f>RAB!F393</f>
        <v>51922858.099392012</v>
      </c>
      <c r="H352" s="234">
        <f>G352/$G$400*100</f>
        <v>0.30010345379385295</v>
      </c>
      <c r="I352" s="231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"/>
      <c r="Y352" s="2"/>
      <c r="Z352" s="2"/>
      <c r="AA352" s="219"/>
      <c r="AB352" s="219"/>
      <c r="AC352" s="219"/>
      <c r="AD352" s="2"/>
      <c r="AE352" s="219"/>
      <c r="AF352" s="219"/>
      <c r="AG352" s="219"/>
      <c r="AH352" s="219"/>
      <c r="AI352" s="220">
        <f>H352/$E$352*5</f>
        <v>0.30010345379385295</v>
      </c>
      <c r="AJ352" s="219"/>
      <c r="AK352" s="219"/>
      <c r="AL352" s="219"/>
      <c r="AM352" s="219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9"/>
      <c r="AY352" s="219"/>
      <c r="AZ352" s="219"/>
      <c r="BA352" s="219"/>
      <c r="BB352" s="219"/>
      <c r="BC352" s="219"/>
      <c r="BD352" s="219"/>
      <c r="BE352" s="219"/>
      <c r="BF352" s="219"/>
      <c r="BG352" s="284"/>
      <c r="BH352" s="302"/>
      <c r="BI352" s="216"/>
      <c r="BJ352" s="200"/>
      <c r="BK352" s="200"/>
      <c r="BL352" s="200"/>
      <c r="BM352" s="200"/>
      <c r="BN352" s="200"/>
      <c r="BO352" s="200"/>
      <c r="BP352" s="200"/>
      <c r="BQ352" s="200"/>
      <c r="BR352" s="200"/>
      <c r="BS352" s="200"/>
      <c r="BT352" s="200"/>
      <c r="BU352" s="200"/>
      <c r="BV352" s="200"/>
      <c r="BW352" s="200"/>
      <c r="BX352" s="200"/>
      <c r="BY352" s="200"/>
      <c r="BZ352" s="200"/>
      <c r="CA352" s="200"/>
      <c r="CB352" s="200"/>
      <c r="CC352" s="200"/>
      <c r="CD352" s="200"/>
      <c r="CE352" s="200"/>
      <c r="CF352" s="200"/>
      <c r="CG352" s="200"/>
      <c r="CH352" s="200"/>
      <c r="CI352" s="200"/>
      <c r="CJ352" s="200"/>
      <c r="CL352" s="200"/>
      <c r="CM352" s="200"/>
      <c r="CN352" s="200"/>
      <c r="CO352" s="200"/>
      <c r="CP352" s="200"/>
      <c r="CQ352" s="200"/>
      <c r="CR352" s="200"/>
      <c r="CS352" s="200"/>
      <c r="CT352" s="200"/>
      <c r="CU352" s="200"/>
      <c r="CV352" s="200"/>
      <c r="CW352" s="200"/>
      <c r="CX352" s="200"/>
      <c r="CY352" s="200"/>
      <c r="CZ352" s="200"/>
      <c r="DA352" s="200"/>
      <c r="DB352" s="200"/>
      <c r="DC352" s="200"/>
      <c r="DD352" s="200"/>
      <c r="DE352" s="200"/>
      <c r="DF352" s="200"/>
      <c r="DG352" s="200"/>
      <c r="DH352" s="200"/>
      <c r="DI352" s="200"/>
      <c r="DJ352" s="200"/>
      <c r="DK352" s="200"/>
      <c r="DL352" s="200"/>
      <c r="DM352" s="200"/>
      <c r="DN352" s="200"/>
      <c r="DO352" s="200"/>
      <c r="DP352" s="200"/>
      <c r="DQ352" s="200"/>
      <c r="DR352" s="200"/>
      <c r="DS352" s="200"/>
      <c r="DT352" s="200"/>
      <c r="DU352" s="200"/>
      <c r="DV352" s="200"/>
      <c r="DW352" s="200"/>
      <c r="DX352" s="200"/>
      <c r="DY352" s="200"/>
      <c r="DZ352" s="200"/>
      <c r="EA352" s="200"/>
      <c r="EB352" s="200"/>
      <c r="EC352" s="200"/>
      <c r="ED352" s="200"/>
      <c r="EE352" s="200"/>
      <c r="EF352" s="200"/>
      <c r="EG352" s="200"/>
      <c r="EH352" s="200"/>
      <c r="EI352" s="200"/>
      <c r="EJ352" s="200"/>
      <c r="EK352" s="200"/>
      <c r="EL352" s="200"/>
      <c r="EM352" s="200"/>
      <c r="EN352" s="200"/>
      <c r="EO352" s="200"/>
      <c r="EP352" s="200"/>
      <c r="EQ352" s="200"/>
      <c r="ER352" s="200"/>
      <c r="ES352" s="200"/>
      <c r="ET352" s="200"/>
      <c r="EU352" s="200"/>
      <c r="EV352" s="200"/>
      <c r="EW352" s="200"/>
      <c r="EX352" s="200"/>
      <c r="EY352" s="200"/>
      <c r="EZ352" s="200"/>
      <c r="FA352" s="200"/>
      <c r="FB352" s="200"/>
      <c r="FC352" s="200"/>
      <c r="FD352" s="198"/>
      <c r="FE352" s="198"/>
      <c r="FF352" s="198"/>
      <c r="FG352" s="198"/>
      <c r="FH352" s="198"/>
      <c r="FI352" s="198"/>
      <c r="FJ352" s="198"/>
      <c r="FK352" s="198"/>
      <c r="FL352" s="198"/>
      <c r="FM352" s="198"/>
      <c r="FN352" s="198"/>
      <c r="FO352" s="198"/>
      <c r="FP352" s="198"/>
      <c r="FQ352" s="198"/>
      <c r="FR352" s="198"/>
      <c r="FS352" s="198"/>
      <c r="FT352" s="198"/>
      <c r="FU352" s="198"/>
      <c r="FV352" s="198"/>
      <c r="FW352" s="198"/>
      <c r="FX352" s="198"/>
    </row>
    <row r="353" spans="1:180" x14ac:dyDescent="0.25">
      <c r="A353" s="198"/>
      <c r="B353" s="198"/>
      <c r="C353" s="226"/>
      <c r="D353" s="224" t="str">
        <f>Durasi!B341</f>
        <v>2.Pekerjaan Cat Plafond</v>
      </c>
      <c r="E353" s="229">
        <f>Durasi!P341</f>
        <v>3</v>
      </c>
      <c r="F353" s="230" t="str">
        <f>Durasi!Q341</f>
        <v>hari</v>
      </c>
      <c r="G353" s="235">
        <f>RAB!F394</f>
        <v>32568519.281760003</v>
      </c>
      <c r="H353" s="234">
        <f>G353/$G$400*100</f>
        <v>0.1882393512063297</v>
      </c>
      <c r="I353" s="231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"/>
      <c r="Y353" s="2"/>
      <c r="Z353" s="2"/>
      <c r="AA353" s="219"/>
      <c r="AB353" s="219"/>
      <c r="AC353" s="219"/>
      <c r="AD353" s="2"/>
      <c r="AE353" s="219"/>
      <c r="AF353" s="219"/>
      <c r="AG353" s="219"/>
      <c r="AH353" s="219"/>
      <c r="AI353" s="220">
        <f>H353/$E$353*2</f>
        <v>0.12549290080421979</v>
      </c>
      <c r="AJ353" s="220">
        <f>H353/$E$353*1</f>
        <v>6.2746450402109896E-2</v>
      </c>
      <c r="AK353" s="219"/>
      <c r="AL353" s="219"/>
      <c r="AM353" s="219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9"/>
      <c r="AY353" s="219"/>
      <c r="AZ353" s="219"/>
      <c r="BA353" s="219"/>
      <c r="BB353" s="219"/>
      <c r="BC353" s="219"/>
      <c r="BD353" s="219"/>
      <c r="BE353" s="219"/>
      <c r="BF353" s="219"/>
      <c r="BG353" s="284"/>
      <c r="BH353" s="302"/>
      <c r="BI353" s="216"/>
      <c r="BJ353" s="200"/>
      <c r="BK353" s="200"/>
      <c r="BL353" s="200"/>
      <c r="BM353" s="200"/>
      <c r="BN353" s="200"/>
      <c r="BO353" s="200"/>
      <c r="BP353" s="200"/>
      <c r="BQ353" s="200"/>
      <c r="BR353" s="200"/>
      <c r="BS353" s="200"/>
      <c r="BT353" s="200"/>
      <c r="BU353" s="200"/>
      <c r="BV353" s="200"/>
      <c r="BW353" s="200"/>
      <c r="BX353" s="200"/>
      <c r="BY353" s="200"/>
      <c r="BZ353" s="200"/>
      <c r="CA353" s="200"/>
      <c r="CB353" s="200"/>
      <c r="CC353" s="200"/>
      <c r="CD353" s="200"/>
      <c r="CE353" s="200"/>
      <c r="CF353" s="200"/>
      <c r="CG353" s="200"/>
      <c r="CH353" s="200"/>
      <c r="CI353" s="200"/>
      <c r="CJ353" s="200"/>
      <c r="CL353" s="200"/>
      <c r="CM353" s="200"/>
      <c r="CN353" s="200"/>
      <c r="CO353" s="200"/>
      <c r="CP353" s="200"/>
      <c r="CQ353" s="200"/>
      <c r="CR353" s="200"/>
      <c r="CS353" s="200"/>
      <c r="CT353" s="200"/>
      <c r="CU353" s="200"/>
      <c r="CV353" s="200"/>
      <c r="CW353" s="200"/>
      <c r="CX353" s="200"/>
      <c r="CY353" s="200"/>
      <c r="CZ353" s="200"/>
      <c r="DA353" s="200"/>
      <c r="DB353" s="200"/>
      <c r="DC353" s="200"/>
      <c r="DD353" s="200"/>
      <c r="DE353" s="200"/>
      <c r="DF353" s="200"/>
      <c r="DG353" s="200"/>
      <c r="DH353" s="200"/>
      <c r="DI353" s="200"/>
      <c r="DJ353" s="200"/>
      <c r="DK353" s="200"/>
      <c r="DL353" s="200"/>
      <c r="DM353" s="200"/>
      <c r="DN353" s="200"/>
      <c r="DO353" s="200"/>
      <c r="DP353" s="200"/>
      <c r="DQ353" s="200"/>
      <c r="DR353" s="200"/>
      <c r="DS353" s="200"/>
      <c r="DT353" s="200"/>
      <c r="DU353" s="200"/>
      <c r="DV353" s="200"/>
      <c r="DW353" s="200"/>
      <c r="DX353" s="200"/>
      <c r="DY353" s="200"/>
      <c r="DZ353" s="200"/>
      <c r="EA353" s="200"/>
      <c r="EB353" s="200"/>
      <c r="EC353" s="200"/>
      <c r="ED353" s="200"/>
      <c r="EE353" s="200"/>
      <c r="EF353" s="200"/>
      <c r="EG353" s="200"/>
      <c r="EH353" s="200"/>
      <c r="EI353" s="200"/>
      <c r="EJ353" s="200"/>
      <c r="EK353" s="200"/>
      <c r="EL353" s="200"/>
      <c r="EM353" s="200"/>
      <c r="EN353" s="200"/>
      <c r="EO353" s="200"/>
      <c r="EP353" s="200"/>
      <c r="EQ353" s="200"/>
      <c r="ER353" s="200"/>
      <c r="ES353" s="200"/>
      <c r="ET353" s="200"/>
      <c r="EU353" s="200"/>
      <c r="EV353" s="200"/>
      <c r="EW353" s="200"/>
      <c r="EX353" s="200"/>
      <c r="EY353" s="200"/>
      <c r="EZ353" s="200"/>
      <c r="FA353" s="200"/>
      <c r="FB353" s="200"/>
      <c r="FC353" s="200"/>
      <c r="FD353" s="198"/>
      <c r="FE353" s="198"/>
      <c r="FF353" s="198"/>
      <c r="FG353" s="198"/>
      <c r="FH353" s="198"/>
      <c r="FI353" s="198"/>
      <c r="FJ353" s="198"/>
      <c r="FK353" s="198"/>
      <c r="FL353" s="198"/>
      <c r="FM353" s="198"/>
      <c r="FN353" s="198"/>
      <c r="FO353" s="198"/>
      <c r="FP353" s="198"/>
      <c r="FQ353" s="198"/>
      <c r="FR353" s="198"/>
      <c r="FS353" s="198"/>
      <c r="FT353" s="198"/>
      <c r="FU353" s="198"/>
      <c r="FV353" s="198"/>
      <c r="FW353" s="198"/>
      <c r="FX353" s="198"/>
    </row>
    <row r="354" spans="1:180" x14ac:dyDescent="0.25">
      <c r="A354" s="198"/>
      <c r="B354" s="198"/>
      <c r="C354" s="226"/>
      <c r="D354" s="224" t="str">
        <f>Durasi!B342</f>
        <v>3. Pekerjaan Cat Pintu &amp; Jendela</v>
      </c>
      <c r="E354" s="229">
        <f>Durasi!P342</f>
        <v>1</v>
      </c>
      <c r="F354" s="230" t="str">
        <f>Durasi!Q342</f>
        <v>hari</v>
      </c>
      <c r="G354" s="235">
        <f>RAB!F395</f>
        <v>2288700.1872000005</v>
      </c>
      <c r="H354" s="234">
        <f>G354/$G$400*100</f>
        <v>1.3228216936028039E-2</v>
      </c>
      <c r="I354" s="231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"/>
      <c r="Y354" s="2"/>
      <c r="Z354" s="2"/>
      <c r="AA354" s="219"/>
      <c r="AB354" s="219"/>
      <c r="AC354" s="219"/>
      <c r="AD354" s="2"/>
      <c r="AE354" s="219"/>
      <c r="AF354" s="219"/>
      <c r="AG354" s="219"/>
      <c r="AH354" s="219"/>
      <c r="AI354" s="220">
        <f>H354/$E$354*1</f>
        <v>1.3228216936028039E-2</v>
      </c>
      <c r="AJ354" s="2"/>
      <c r="AK354" s="219"/>
      <c r="AL354" s="219"/>
      <c r="AM354" s="219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9"/>
      <c r="AY354" s="219"/>
      <c r="AZ354" s="219"/>
      <c r="BA354" s="219"/>
      <c r="BB354" s="219"/>
      <c r="BC354" s="219"/>
      <c r="BD354" s="219"/>
      <c r="BE354" s="219"/>
      <c r="BF354" s="219"/>
      <c r="BG354" s="284"/>
      <c r="BH354" s="302"/>
      <c r="BI354" s="216"/>
      <c r="BJ354" s="200"/>
      <c r="BK354" s="200"/>
      <c r="BL354" s="200"/>
      <c r="BM354" s="200"/>
      <c r="BN354" s="200"/>
      <c r="BO354" s="200"/>
      <c r="BP354" s="200"/>
      <c r="BQ354" s="200"/>
      <c r="BR354" s="200"/>
      <c r="BS354" s="200"/>
      <c r="BT354" s="200"/>
      <c r="BU354" s="200"/>
      <c r="BV354" s="200"/>
      <c r="BW354" s="200"/>
      <c r="BX354" s="200"/>
      <c r="BY354" s="200"/>
      <c r="BZ354" s="200"/>
      <c r="CA354" s="200"/>
      <c r="CB354" s="200"/>
      <c r="CC354" s="200"/>
      <c r="CD354" s="200"/>
      <c r="CE354" s="200"/>
      <c r="CF354" s="200"/>
      <c r="CG354" s="200"/>
      <c r="CH354" s="200"/>
      <c r="CI354" s="200"/>
      <c r="CJ354" s="200"/>
      <c r="CL354" s="200"/>
      <c r="CM354" s="200"/>
      <c r="CN354" s="200"/>
      <c r="CO354" s="200"/>
      <c r="CP354" s="200"/>
      <c r="CQ354" s="200"/>
      <c r="CR354" s="200"/>
      <c r="CS354" s="200"/>
      <c r="CT354" s="200"/>
      <c r="CU354" s="200"/>
      <c r="CV354" s="200"/>
      <c r="CW354" s="200"/>
      <c r="CX354" s="200"/>
      <c r="CY354" s="200"/>
      <c r="CZ354" s="200"/>
      <c r="DA354" s="200"/>
      <c r="DB354" s="200"/>
      <c r="DC354" s="200"/>
      <c r="DD354" s="200"/>
      <c r="DE354" s="200"/>
      <c r="DF354" s="200"/>
      <c r="DG354" s="200"/>
      <c r="DH354" s="200"/>
      <c r="DI354" s="200"/>
      <c r="DJ354" s="200"/>
      <c r="DK354" s="200"/>
      <c r="DL354" s="200"/>
      <c r="DM354" s="200"/>
      <c r="DN354" s="200"/>
      <c r="DO354" s="200"/>
      <c r="DP354" s="200"/>
      <c r="DQ354" s="200"/>
      <c r="DR354" s="200"/>
      <c r="DS354" s="200"/>
      <c r="DT354" s="200"/>
      <c r="DU354" s="200"/>
      <c r="DV354" s="200"/>
      <c r="DW354" s="200"/>
      <c r="DX354" s="200"/>
      <c r="DY354" s="200"/>
      <c r="DZ354" s="200"/>
      <c r="EA354" s="200"/>
      <c r="EB354" s="200"/>
      <c r="EC354" s="200"/>
      <c r="ED354" s="200"/>
      <c r="EE354" s="200"/>
      <c r="EF354" s="200"/>
      <c r="EG354" s="200"/>
      <c r="EH354" s="200"/>
      <c r="EI354" s="200"/>
      <c r="EJ354" s="200"/>
      <c r="EK354" s="200"/>
      <c r="EL354" s="200"/>
      <c r="EM354" s="200"/>
      <c r="EN354" s="200"/>
      <c r="EO354" s="200"/>
      <c r="EP354" s="200"/>
      <c r="EQ354" s="200"/>
      <c r="ER354" s="200"/>
      <c r="ES354" s="200"/>
      <c r="ET354" s="200"/>
      <c r="EU354" s="200"/>
      <c r="EV354" s="200"/>
      <c r="EW354" s="200"/>
      <c r="EX354" s="200"/>
      <c r="EY354" s="200"/>
      <c r="EZ354" s="200"/>
      <c r="FA354" s="200"/>
      <c r="FB354" s="200"/>
      <c r="FC354" s="200"/>
      <c r="FD354" s="198"/>
      <c r="FE354" s="198"/>
      <c r="FF354" s="198"/>
      <c r="FG354" s="198"/>
      <c r="FH354" s="198"/>
      <c r="FI354" s="198"/>
      <c r="FJ354" s="198"/>
      <c r="FK354" s="198"/>
      <c r="FL354" s="198"/>
      <c r="FM354" s="198"/>
      <c r="FN354" s="198"/>
      <c r="FO354" s="198"/>
      <c r="FP354" s="198"/>
      <c r="FQ354" s="198"/>
      <c r="FR354" s="198"/>
      <c r="FS354" s="198"/>
      <c r="FT354" s="198"/>
      <c r="FU354" s="198"/>
      <c r="FV354" s="198"/>
      <c r="FW354" s="198"/>
      <c r="FX354" s="198"/>
    </row>
    <row r="355" spans="1:180" x14ac:dyDescent="0.25">
      <c r="A355" s="198"/>
      <c r="B355" s="198"/>
      <c r="C355" s="226"/>
      <c r="D355" s="224" t="str">
        <f>Durasi!B343</f>
        <v>LANTAI 2</v>
      </c>
      <c r="E355" s="229"/>
      <c r="F355" s="230"/>
      <c r="G355" s="235"/>
      <c r="H355" s="234"/>
      <c r="I355" s="231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"/>
      <c r="Y355" s="2"/>
      <c r="Z355" s="2"/>
      <c r="AA355" s="219"/>
      <c r="AB355" s="219"/>
      <c r="AC355" s="219"/>
      <c r="AD355" s="2"/>
      <c r="AE355" s="219"/>
      <c r="AF355" s="219"/>
      <c r="AG355" s="219"/>
      <c r="AH355" s="219"/>
      <c r="AI355" s="219"/>
      <c r="AJ355" s="219"/>
      <c r="AK355" s="219"/>
      <c r="AL355" s="219"/>
      <c r="AM355" s="219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9"/>
      <c r="AY355" s="219"/>
      <c r="AZ355" s="219"/>
      <c r="BA355" s="219"/>
      <c r="BB355" s="219"/>
      <c r="BC355" s="219"/>
      <c r="BD355" s="219"/>
      <c r="BE355" s="219"/>
      <c r="BF355" s="219"/>
      <c r="BG355" s="284"/>
      <c r="BH355" s="302"/>
      <c r="BI355" s="216"/>
      <c r="BJ355" s="174"/>
      <c r="BK355" s="174"/>
      <c r="BL355" s="174"/>
      <c r="BM355" s="174"/>
      <c r="BN355" s="174"/>
      <c r="BO355" s="174"/>
      <c r="BP355" s="174"/>
      <c r="BQ355" s="174"/>
      <c r="BR355" s="174"/>
      <c r="BS355" s="174"/>
      <c r="BT355" s="174"/>
      <c r="BU355" s="174"/>
      <c r="BV355" s="174"/>
      <c r="BW355" s="174"/>
      <c r="BX355" s="200"/>
      <c r="BY355" s="200"/>
      <c r="BZ355" s="200"/>
      <c r="CA355" s="200"/>
      <c r="CB355" s="200"/>
      <c r="CC355" s="200"/>
      <c r="CD355" s="200"/>
      <c r="CE355" s="200"/>
      <c r="CF355" s="200"/>
      <c r="CG355" s="200"/>
      <c r="CH355" s="200"/>
      <c r="CI355" s="200"/>
      <c r="CJ355" s="200"/>
      <c r="CL355" s="200"/>
      <c r="CM355" s="200"/>
      <c r="CN355" s="200"/>
      <c r="CO355" s="200"/>
      <c r="CP355" s="200"/>
      <c r="CQ355" s="200"/>
      <c r="CR355" s="200"/>
      <c r="CS355" s="200"/>
      <c r="CT355" s="200"/>
      <c r="CU355" s="200"/>
      <c r="CV355" s="200"/>
      <c r="CW355" s="200"/>
      <c r="CX355" s="200"/>
      <c r="CY355" s="200"/>
      <c r="CZ355" s="200"/>
      <c r="DA355" s="200"/>
      <c r="DB355" s="200"/>
      <c r="DC355" s="200"/>
      <c r="DD355" s="200"/>
      <c r="DE355" s="200"/>
      <c r="DF355" s="200"/>
      <c r="DG355" s="200"/>
      <c r="DH355" s="200"/>
      <c r="DI355" s="200"/>
      <c r="DJ355" s="200"/>
      <c r="DK355" s="200"/>
      <c r="DL355" s="200"/>
      <c r="DM355" s="200"/>
      <c r="DN355" s="200"/>
      <c r="DO355" s="200"/>
      <c r="DP355" s="200"/>
      <c r="DQ355" s="200"/>
      <c r="DR355" s="200"/>
      <c r="DS355" s="200"/>
      <c r="DT355" s="200"/>
      <c r="DU355" s="200"/>
      <c r="DV355" s="200"/>
      <c r="DW355" s="200"/>
      <c r="DX355" s="200"/>
      <c r="DY355" s="200"/>
      <c r="DZ355" s="200"/>
      <c r="EA355" s="200"/>
      <c r="EB355" s="200"/>
      <c r="EC355" s="200"/>
      <c r="ED355" s="200"/>
      <c r="EE355" s="200"/>
      <c r="EF355" s="200"/>
      <c r="EG355" s="200"/>
      <c r="EH355" s="200"/>
      <c r="EI355" s="200"/>
      <c r="EJ355" s="200"/>
      <c r="EK355" s="200"/>
      <c r="EL355" s="200"/>
      <c r="EM355" s="200"/>
      <c r="EN355" s="200"/>
      <c r="EO355" s="200"/>
      <c r="EP355" s="200"/>
      <c r="EQ355" s="200"/>
      <c r="ER355" s="200"/>
      <c r="ES355" s="200"/>
      <c r="ET355" s="200"/>
      <c r="EU355" s="200"/>
      <c r="EV355" s="200"/>
      <c r="EW355" s="200"/>
      <c r="EX355" s="200"/>
      <c r="EY355" s="200"/>
      <c r="EZ355" s="200"/>
      <c r="FA355" s="200"/>
      <c r="FB355" s="200"/>
      <c r="FC355" s="200"/>
      <c r="FD355" s="198"/>
      <c r="FE355" s="198"/>
      <c r="FF355" s="198"/>
      <c r="FG355" s="198"/>
      <c r="FH355" s="198"/>
      <c r="FI355" s="198"/>
      <c r="FJ355" s="198"/>
      <c r="FK355" s="198"/>
      <c r="FL355" s="198"/>
      <c r="FM355" s="198"/>
      <c r="FN355" s="198"/>
      <c r="FO355" s="198"/>
      <c r="FP355" s="198"/>
      <c r="FQ355" s="198"/>
      <c r="FR355" s="198"/>
      <c r="FS355" s="198"/>
      <c r="FT355" s="198"/>
      <c r="FU355" s="198"/>
      <c r="FV355" s="198"/>
      <c r="FW355" s="198"/>
      <c r="FX355" s="198"/>
    </row>
    <row r="356" spans="1:180" x14ac:dyDescent="0.25">
      <c r="A356" s="198"/>
      <c r="B356" s="198"/>
      <c r="C356" s="226"/>
      <c r="D356" s="224" t="str">
        <f>Durasi!B344</f>
        <v>1. Pekerjaan Cat Tembok</v>
      </c>
      <c r="E356" s="229">
        <f>Durasi!P344</f>
        <v>5</v>
      </c>
      <c r="F356" s="230" t="str">
        <f>Durasi!Q344</f>
        <v>hari</v>
      </c>
      <c r="G356" s="235">
        <f>RAB!F397</f>
        <v>51922858.099392012</v>
      </c>
      <c r="H356" s="234">
        <f>G356/$G$400*100</f>
        <v>0.30010345379385295</v>
      </c>
      <c r="I356" s="231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"/>
      <c r="Y356" s="2"/>
      <c r="Z356" s="2"/>
      <c r="AA356" s="219"/>
      <c r="AB356" s="219"/>
      <c r="AC356" s="219"/>
      <c r="AD356" s="2"/>
      <c r="AE356" s="219"/>
      <c r="AF356" s="219"/>
      <c r="AG356" s="219"/>
      <c r="AH356" s="219"/>
      <c r="AI356" s="219"/>
      <c r="AJ356" s="219"/>
      <c r="AK356" s="219"/>
      <c r="AL356" s="220">
        <f>H356/$E$356*2</f>
        <v>0.12004138151754118</v>
      </c>
      <c r="AM356" s="220">
        <f>H356/$E$356*3</f>
        <v>0.18006207227631177</v>
      </c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84"/>
      <c r="BH356" s="302"/>
      <c r="BI356" s="216"/>
      <c r="BJ356" s="174"/>
      <c r="BK356" s="174"/>
      <c r="BL356" s="174"/>
      <c r="BM356" s="174"/>
      <c r="BN356" s="174"/>
      <c r="BO356" s="174"/>
      <c r="BP356" s="174"/>
      <c r="BQ356" s="174"/>
      <c r="BR356" s="174"/>
      <c r="BS356" s="174"/>
      <c r="BT356" s="174"/>
      <c r="BU356" s="174"/>
      <c r="BV356" s="174"/>
      <c r="BW356" s="174"/>
      <c r="BX356" s="200"/>
      <c r="BY356" s="200"/>
      <c r="BZ356" s="200"/>
      <c r="CA356" s="200"/>
      <c r="CB356" s="200"/>
      <c r="CC356" s="200"/>
      <c r="CD356" s="200"/>
      <c r="CE356" s="200"/>
      <c r="CF356" s="200"/>
      <c r="CG356" s="200"/>
      <c r="CH356" s="200"/>
      <c r="CI356" s="200"/>
      <c r="CJ356" s="200"/>
      <c r="CL356" s="200"/>
      <c r="CM356" s="200"/>
      <c r="CN356" s="200"/>
      <c r="CO356" s="200"/>
      <c r="CP356" s="200"/>
      <c r="CQ356" s="200"/>
      <c r="CR356" s="200"/>
      <c r="CS356" s="200"/>
      <c r="CT356" s="200"/>
      <c r="CU356" s="200"/>
      <c r="CV356" s="200"/>
      <c r="CW356" s="200"/>
      <c r="CX356" s="200"/>
      <c r="CY356" s="200"/>
      <c r="CZ356" s="200"/>
      <c r="DA356" s="200"/>
      <c r="DB356" s="200"/>
      <c r="DC356" s="200"/>
      <c r="DD356" s="200"/>
      <c r="DE356" s="200"/>
      <c r="DF356" s="200"/>
      <c r="DG356" s="200"/>
      <c r="DH356" s="200"/>
      <c r="DI356" s="200"/>
      <c r="DJ356" s="200"/>
      <c r="DK356" s="200"/>
      <c r="DL356" s="200"/>
      <c r="DM356" s="200"/>
      <c r="DN356" s="200"/>
      <c r="DO356" s="200"/>
      <c r="DP356" s="200"/>
      <c r="DQ356" s="200"/>
      <c r="DR356" s="200"/>
      <c r="DS356" s="200"/>
      <c r="DT356" s="200"/>
      <c r="DU356" s="200"/>
      <c r="DV356" s="200"/>
      <c r="DW356" s="200"/>
      <c r="DX356" s="200"/>
      <c r="DY356" s="200"/>
      <c r="DZ356" s="200"/>
      <c r="EA356" s="200"/>
      <c r="EB356" s="200"/>
      <c r="EC356" s="200"/>
      <c r="ED356" s="200"/>
      <c r="EE356" s="200"/>
      <c r="EF356" s="200"/>
      <c r="EG356" s="200"/>
      <c r="EH356" s="200"/>
      <c r="EI356" s="200"/>
      <c r="EJ356" s="200"/>
      <c r="EK356" s="200"/>
      <c r="EL356" s="200"/>
      <c r="EM356" s="200"/>
      <c r="EN356" s="200"/>
      <c r="EO356" s="200"/>
      <c r="EP356" s="200"/>
      <c r="EQ356" s="200"/>
      <c r="ER356" s="200"/>
      <c r="ES356" s="200"/>
      <c r="ET356" s="200"/>
      <c r="EU356" s="200"/>
      <c r="EV356" s="200"/>
      <c r="EW356" s="200"/>
      <c r="EX356" s="200"/>
      <c r="EY356" s="200"/>
      <c r="EZ356" s="200"/>
      <c r="FA356" s="200"/>
      <c r="FB356" s="200"/>
      <c r="FC356" s="200"/>
      <c r="FD356" s="198"/>
      <c r="FE356" s="198"/>
      <c r="FF356" s="198"/>
      <c r="FG356" s="198"/>
      <c r="FH356" s="198"/>
      <c r="FI356" s="198"/>
      <c r="FJ356" s="198"/>
      <c r="FK356" s="198"/>
      <c r="FL356" s="198"/>
      <c r="FM356" s="198"/>
      <c r="FN356" s="198"/>
      <c r="FO356" s="198"/>
      <c r="FP356" s="198"/>
      <c r="FQ356" s="198"/>
      <c r="FR356" s="198"/>
      <c r="FS356" s="198"/>
      <c r="FT356" s="198"/>
      <c r="FU356" s="198"/>
      <c r="FV356" s="198"/>
      <c r="FW356" s="198"/>
      <c r="FX356" s="198"/>
    </row>
    <row r="357" spans="1:180" x14ac:dyDescent="0.25">
      <c r="A357" s="198"/>
      <c r="B357" s="198"/>
      <c r="C357" s="226"/>
      <c r="D357" s="224" t="str">
        <f>Durasi!B345</f>
        <v>2.Pekerjaan Cat Plafond</v>
      </c>
      <c r="E357" s="229">
        <f>Durasi!P345</f>
        <v>3</v>
      </c>
      <c r="F357" s="230" t="str">
        <f>Durasi!Q345</f>
        <v>hari</v>
      </c>
      <c r="G357" s="235">
        <f>RAB!F398</f>
        <v>32568519.281760003</v>
      </c>
      <c r="H357" s="234">
        <f>G357/$G$400*100</f>
        <v>0.1882393512063297</v>
      </c>
      <c r="I357" s="231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"/>
      <c r="Y357" s="2"/>
      <c r="Z357" s="2"/>
      <c r="AA357" s="219"/>
      <c r="AB357" s="219"/>
      <c r="AC357" s="219"/>
      <c r="AD357" s="2"/>
      <c r="AE357" s="219"/>
      <c r="AF357" s="219"/>
      <c r="AG357" s="219"/>
      <c r="AH357" s="219"/>
      <c r="AI357" s="219"/>
      <c r="AJ357" s="219"/>
      <c r="AK357" s="219"/>
      <c r="AL357" s="2"/>
      <c r="AM357" s="220">
        <f>H357/$E$357*3</f>
        <v>0.18823935120632967</v>
      </c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84"/>
      <c r="BH357" s="302"/>
      <c r="BI357" s="216"/>
      <c r="BJ357" s="174"/>
      <c r="BK357" s="174"/>
      <c r="BL357" s="174"/>
      <c r="BM357" s="174"/>
      <c r="BN357" s="174"/>
      <c r="BO357" s="174"/>
      <c r="BP357" s="174"/>
      <c r="BQ357" s="174"/>
      <c r="BR357" s="174"/>
      <c r="BS357" s="174"/>
      <c r="BT357" s="174"/>
      <c r="BU357" s="174"/>
      <c r="BV357" s="174"/>
      <c r="BW357" s="174"/>
      <c r="BX357" s="200"/>
      <c r="BY357" s="200"/>
      <c r="BZ357" s="200"/>
      <c r="CA357" s="200"/>
      <c r="CB357" s="200"/>
      <c r="CC357" s="200"/>
      <c r="CD357" s="200"/>
      <c r="CE357" s="200"/>
      <c r="CF357" s="200"/>
      <c r="CG357" s="200"/>
      <c r="CH357" s="200"/>
      <c r="CI357" s="200"/>
      <c r="CJ357" s="200"/>
      <c r="CL357" s="200"/>
      <c r="CM357" s="200"/>
      <c r="CN357" s="200"/>
      <c r="CO357" s="200"/>
      <c r="CP357" s="200"/>
      <c r="CQ357" s="200"/>
      <c r="CR357" s="200"/>
      <c r="CS357" s="200"/>
      <c r="CT357" s="200"/>
      <c r="CU357" s="200"/>
      <c r="CV357" s="200"/>
      <c r="CW357" s="200"/>
      <c r="CX357" s="200"/>
      <c r="CY357" s="200"/>
      <c r="CZ357" s="200"/>
      <c r="DA357" s="200"/>
      <c r="DB357" s="200"/>
      <c r="DC357" s="200"/>
      <c r="DD357" s="200"/>
      <c r="DE357" s="200"/>
      <c r="DF357" s="200"/>
      <c r="DG357" s="200"/>
      <c r="DH357" s="200"/>
      <c r="DI357" s="200"/>
      <c r="DJ357" s="200"/>
      <c r="DK357" s="200"/>
      <c r="DL357" s="200"/>
      <c r="DM357" s="200"/>
      <c r="DN357" s="200"/>
      <c r="DO357" s="200"/>
      <c r="DP357" s="200"/>
      <c r="DQ357" s="200"/>
      <c r="DR357" s="200"/>
      <c r="DS357" s="200"/>
      <c r="DT357" s="200"/>
      <c r="DU357" s="200"/>
      <c r="DV357" s="200"/>
      <c r="DW357" s="200"/>
      <c r="DX357" s="200"/>
      <c r="DY357" s="200"/>
      <c r="DZ357" s="200"/>
      <c r="EA357" s="200"/>
      <c r="EB357" s="200"/>
      <c r="EC357" s="200"/>
      <c r="ED357" s="200"/>
      <c r="EE357" s="200"/>
      <c r="EF357" s="200"/>
      <c r="EG357" s="200"/>
      <c r="EH357" s="200"/>
      <c r="EI357" s="200"/>
      <c r="EJ357" s="200"/>
      <c r="EK357" s="200"/>
      <c r="EL357" s="200"/>
      <c r="EM357" s="200"/>
      <c r="EN357" s="200"/>
      <c r="EO357" s="200"/>
      <c r="EP357" s="200"/>
      <c r="EQ357" s="200"/>
      <c r="ER357" s="200"/>
      <c r="ES357" s="200"/>
      <c r="ET357" s="200"/>
      <c r="EU357" s="200"/>
      <c r="EV357" s="200"/>
      <c r="EW357" s="200"/>
      <c r="EX357" s="200"/>
      <c r="EY357" s="200"/>
      <c r="EZ357" s="200"/>
      <c r="FA357" s="200"/>
      <c r="FB357" s="200"/>
      <c r="FC357" s="200"/>
      <c r="FD357" s="198"/>
      <c r="FE357" s="198"/>
      <c r="FF357" s="198"/>
      <c r="FG357" s="198"/>
      <c r="FH357" s="198"/>
      <c r="FI357" s="198"/>
      <c r="FJ357" s="198"/>
      <c r="FK357" s="198"/>
      <c r="FL357" s="198"/>
      <c r="FM357" s="198"/>
      <c r="FN357" s="198"/>
      <c r="FO357" s="198"/>
      <c r="FP357" s="198"/>
      <c r="FQ357" s="198"/>
      <c r="FR357" s="198"/>
      <c r="FS357" s="198"/>
      <c r="FT357" s="198"/>
      <c r="FU357" s="198"/>
      <c r="FV357" s="198"/>
      <c r="FW357" s="198"/>
      <c r="FX357" s="198"/>
    </row>
    <row r="358" spans="1:180" x14ac:dyDescent="0.25">
      <c r="A358" s="198"/>
      <c r="B358" s="198"/>
      <c r="C358" s="226"/>
      <c r="D358" s="224" t="str">
        <f>Durasi!B346</f>
        <v>3. Pekerjaan Cat Pintu &amp; Jendela</v>
      </c>
      <c r="E358" s="229">
        <f>Durasi!P346</f>
        <v>1</v>
      </c>
      <c r="F358" s="230" t="str">
        <f>Durasi!Q346</f>
        <v>hari</v>
      </c>
      <c r="G358" s="235">
        <f>RAB!F399</f>
        <v>2202334.1424000002</v>
      </c>
      <c r="H358" s="234">
        <f>G358/$G$400*100</f>
        <v>1.2729038938442074E-2</v>
      </c>
      <c r="I358" s="231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"/>
      <c r="Y358" s="2"/>
      <c r="Z358" s="2"/>
      <c r="AA358" s="219"/>
      <c r="AB358" s="219"/>
      <c r="AC358" s="219"/>
      <c r="AD358" s="2"/>
      <c r="AE358" s="219"/>
      <c r="AF358" s="219"/>
      <c r="AG358" s="219"/>
      <c r="AH358" s="219"/>
      <c r="AI358" s="219"/>
      <c r="AJ358" s="219"/>
      <c r="AK358" s="219"/>
      <c r="AL358" s="2"/>
      <c r="AM358" s="220">
        <f>H358/$E$358*1</f>
        <v>1.2729038938442074E-2</v>
      </c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84"/>
      <c r="BH358" s="302"/>
      <c r="BI358" s="216"/>
      <c r="BJ358" s="174"/>
      <c r="BK358" s="174"/>
      <c r="BL358" s="174"/>
      <c r="BM358" s="174"/>
      <c r="BN358" s="174"/>
      <c r="BO358" s="174"/>
      <c r="BP358" s="174"/>
      <c r="BQ358" s="174"/>
      <c r="BR358" s="174"/>
      <c r="BS358" s="174"/>
      <c r="BT358" s="174"/>
      <c r="BU358" s="174"/>
      <c r="BV358" s="174"/>
      <c r="BW358" s="174"/>
      <c r="BX358" s="200"/>
      <c r="BY358" s="200"/>
      <c r="BZ358" s="200"/>
      <c r="CA358" s="200"/>
      <c r="CB358" s="200"/>
      <c r="CC358" s="200"/>
      <c r="CD358" s="200"/>
      <c r="CE358" s="200"/>
      <c r="CF358" s="200"/>
      <c r="CG358" s="200"/>
      <c r="CH358" s="200"/>
      <c r="CI358" s="200"/>
      <c r="CJ358" s="200"/>
      <c r="CL358" s="200"/>
      <c r="CM358" s="200"/>
      <c r="CN358" s="200"/>
      <c r="CO358" s="200"/>
      <c r="CP358" s="200"/>
      <c r="CQ358" s="200"/>
      <c r="CR358" s="200"/>
      <c r="CS358" s="200"/>
      <c r="CT358" s="200"/>
      <c r="CU358" s="200"/>
      <c r="CV358" s="200"/>
      <c r="CW358" s="200"/>
      <c r="CX358" s="200"/>
      <c r="CY358" s="200"/>
      <c r="CZ358" s="200"/>
      <c r="DA358" s="200"/>
      <c r="DB358" s="200"/>
      <c r="DC358" s="200"/>
      <c r="DD358" s="200"/>
      <c r="DE358" s="200"/>
      <c r="DF358" s="200"/>
      <c r="DG358" s="200"/>
      <c r="DH358" s="200"/>
      <c r="DI358" s="200"/>
      <c r="DJ358" s="200"/>
      <c r="DK358" s="200"/>
      <c r="DL358" s="200"/>
      <c r="DM358" s="200"/>
      <c r="DN358" s="200"/>
      <c r="DO358" s="200"/>
      <c r="DP358" s="200"/>
      <c r="DQ358" s="200"/>
      <c r="DR358" s="200"/>
      <c r="DS358" s="200"/>
      <c r="DT358" s="200"/>
      <c r="DU358" s="200"/>
      <c r="DV358" s="200"/>
      <c r="DW358" s="200"/>
      <c r="DX358" s="200"/>
      <c r="DY358" s="200"/>
      <c r="DZ358" s="200"/>
      <c r="EA358" s="200"/>
      <c r="EB358" s="200"/>
      <c r="EC358" s="200"/>
      <c r="ED358" s="200"/>
      <c r="EE358" s="200"/>
      <c r="EF358" s="200"/>
      <c r="EG358" s="200"/>
      <c r="EH358" s="200"/>
      <c r="EI358" s="200"/>
      <c r="EJ358" s="200"/>
      <c r="EK358" s="200"/>
      <c r="EL358" s="200"/>
      <c r="EM358" s="200"/>
      <c r="EN358" s="200"/>
      <c r="EO358" s="200"/>
      <c r="EP358" s="200"/>
      <c r="EQ358" s="200"/>
      <c r="ER358" s="200"/>
      <c r="ES358" s="200"/>
      <c r="ET358" s="200"/>
      <c r="EU358" s="200"/>
      <c r="EV358" s="200"/>
      <c r="EW358" s="200"/>
      <c r="EX358" s="200"/>
      <c r="EY358" s="200"/>
      <c r="EZ358" s="200"/>
      <c r="FA358" s="200"/>
      <c r="FB358" s="200"/>
      <c r="FC358" s="200"/>
      <c r="FD358" s="198"/>
      <c r="FE358" s="198"/>
      <c r="FF358" s="198"/>
      <c r="FG358" s="198"/>
      <c r="FH358" s="198"/>
      <c r="FI358" s="198"/>
      <c r="FJ358" s="198"/>
      <c r="FK358" s="198"/>
      <c r="FL358" s="198"/>
      <c r="FM358" s="198"/>
      <c r="FN358" s="198"/>
      <c r="FO358" s="198"/>
      <c r="FP358" s="198"/>
      <c r="FQ358" s="198"/>
      <c r="FR358" s="198"/>
      <c r="FS358" s="198"/>
      <c r="FT358" s="198"/>
      <c r="FU358" s="198"/>
      <c r="FV358" s="198"/>
      <c r="FW358" s="198"/>
      <c r="FX358" s="198"/>
    </row>
    <row r="359" spans="1:180" x14ac:dyDescent="0.25">
      <c r="A359" s="198"/>
      <c r="B359" s="198"/>
      <c r="C359" s="226"/>
      <c r="D359" s="224" t="str">
        <f>Durasi!B347</f>
        <v>LANTAI 3</v>
      </c>
      <c r="E359" s="229"/>
      <c r="F359" s="230"/>
      <c r="G359" s="235"/>
      <c r="H359" s="234"/>
      <c r="I359" s="231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"/>
      <c r="Y359" s="2"/>
      <c r="Z359" s="2"/>
      <c r="AA359" s="219"/>
      <c r="AB359" s="219"/>
      <c r="AC359" s="219"/>
      <c r="AD359" s="2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84"/>
      <c r="BH359" s="302"/>
      <c r="BI359" s="216"/>
      <c r="BJ359" s="174"/>
      <c r="BK359" s="174"/>
      <c r="BL359" s="174"/>
      <c r="BM359" s="174"/>
      <c r="BN359" s="174"/>
      <c r="BO359" s="174"/>
      <c r="BP359" s="174"/>
      <c r="BQ359" s="174"/>
      <c r="BR359" s="174"/>
      <c r="BS359" s="174"/>
      <c r="BT359" s="174"/>
      <c r="BU359" s="174"/>
      <c r="BV359" s="174"/>
      <c r="BW359" s="174"/>
      <c r="BX359" s="200"/>
      <c r="BY359" s="200"/>
      <c r="BZ359" s="200"/>
      <c r="CA359" s="200"/>
      <c r="CB359" s="200"/>
      <c r="CC359" s="200"/>
      <c r="CD359" s="200"/>
      <c r="CE359" s="200"/>
      <c r="CF359" s="200"/>
      <c r="CG359" s="200"/>
      <c r="CH359" s="200"/>
      <c r="CI359" s="200"/>
      <c r="CJ359" s="200"/>
      <c r="CL359" s="200"/>
      <c r="CM359" s="200"/>
      <c r="CN359" s="200"/>
      <c r="CO359" s="200"/>
      <c r="CP359" s="200"/>
      <c r="CQ359" s="200"/>
      <c r="CR359" s="200"/>
      <c r="CS359" s="200"/>
      <c r="CT359" s="200"/>
      <c r="CU359" s="200"/>
      <c r="CV359" s="200"/>
      <c r="CW359" s="200"/>
      <c r="CX359" s="200"/>
      <c r="CY359" s="200"/>
      <c r="CZ359" s="200"/>
      <c r="DA359" s="200"/>
      <c r="DB359" s="200"/>
      <c r="DC359" s="200"/>
      <c r="DD359" s="200"/>
      <c r="DE359" s="200"/>
      <c r="DF359" s="200"/>
      <c r="DG359" s="200"/>
      <c r="DH359" s="200"/>
      <c r="DI359" s="200"/>
      <c r="DJ359" s="200"/>
      <c r="DK359" s="200"/>
      <c r="DL359" s="200"/>
      <c r="DM359" s="200"/>
      <c r="DN359" s="200"/>
      <c r="DO359" s="200"/>
      <c r="DP359" s="200"/>
      <c r="DQ359" s="200"/>
      <c r="DR359" s="200"/>
      <c r="DS359" s="200"/>
      <c r="DT359" s="200"/>
      <c r="DU359" s="200"/>
      <c r="DV359" s="200"/>
      <c r="DW359" s="200"/>
      <c r="DX359" s="200"/>
      <c r="DY359" s="200"/>
      <c r="DZ359" s="200"/>
      <c r="EA359" s="200"/>
      <c r="EB359" s="200"/>
      <c r="EC359" s="200"/>
      <c r="ED359" s="200"/>
      <c r="EE359" s="200"/>
      <c r="EF359" s="200"/>
      <c r="EG359" s="200"/>
      <c r="EH359" s="200"/>
      <c r="EI359" s="200"/>
      <c r="EJ359" s="200"/>
      <c r="EK359" s="200"/>
      <c r="EL359" s="200"/>
      <c r="EM359" s="200"/>
      <c r="EN359" s="200"/>
      <c r="EO359" s="200"/>
      <c r="EP359" s="200"/>
      <c r="EQ359" s="200"/>
      <c r="ER359" s="200"/>
      <c r="ES359" s="200"/>
      <c r="ET359" s="200"/>
      <c r="EU359" s="200"/>
      <c r="EV359" s="200"/>
      <c r="EW359" s="200"/>
      <c r="EX359" s="200"/>
      <c r="EY359" s="200"/>
      <c r="EZ359" s="200"/>
      <c r="FA359" s="200"/>
      <c r="FB359" s="200"/>
      <c r="FC359" s="200"/>
      <c r="FD359" s="198"/>
      <c r="FE359" s="198"/>
      <c r="FF359" s="198"/>
      <c r="FG359" s="198"/>
      <c r="FH359" s="198"/>
      <c r="FI359" s="198"/>
      <c r="FJ359" s="198"/>
      <c r="FK359" s="198"/>
      <c r="FL359" s="198"/>
      <c r="FM359" s="198"/>
      <c r="FN359" s="198"/>
      <c r="FO359" s="198"/>
      <c r="FP359" s="198"/>
      <c r="FQ359" s="198"/>
      <c r="FR359" s="198"/>
      <c r="FS359" s="198"/>
      <c r="FT359" s="198"/>
      <c r="FU359" s="198"/>
      <c r="FV359" s="198"/>
      <c r="FW359" s="198"/>
      <c r="FX359" s="198"/>
    </row>
    <row r="360" spans="1:180" x14ac:dyDescent="0.25">
      <c r="A360" s="198"/>
      <c r="B360" s="198"/>
      <c r="C360" s="226"/>
      <c r="D360" s="224" t="str">
        <f>Durasi!B348</f>
        <v>1. Pekerjaan Cat Tembok</v>
      </c>
      <c r="E360" s="229">
        <f>Durasi!P348</f>
        <v>5</v>
      </c>
      <c r="F360" s="230" t="str">
        <f>Durasi!Q348</f>
        <v>hari</v>
      </c>
      <c r="G360" s="235">
        <f>RAB!F401</f>
        <v>51922858.099392012</v>
      </c>
      <c r="H360" s="234">
        <f>G360/$G$400*100</f>
        <v>0.30010345379385295</v>
      </c>
      <c r="I360" s="231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"/>
      <c r="Y360" s="2"/>
      <c r="Z360" s="2"/>
      <c r="AA360" s="219"/>
      <c r="AB360" s="219"/>
      <c r="AC360" s="219"/>
      <c r="AD360" s="2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20">
        <f>H360/$E$360*4</f>
        <v>0.24008276303508236</v>
      </c>
      <c r="AQ360" s="220">
        <f>H360/$E$360*1</f>
        <v>6.002069075877059E-2</v>
      </c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84"/>
      <c r="BH360" s="302"/>
      <c r="BI360" s="216"/>
      <c r="BJ360" s="174"/>
      <c r="BK360" s="174"/>
      <c r="BL360" s="174"/>
      <c r="BM360" s="174"/>
      <c r="BN360" s="174"/>
      <c r="BO360" s="174"/>
      <c r="BP360" s="174"/>
      <c r="BQ360" s="174"/>
      <c r="BR360" s="174"/>
      <c r="BS360" s="174"/>
      <c r="BT360" s="174"/>
      <c r="BU360" s="174"/>
      <c r="BV360" s="174"/>
      <c r="BW360" s="174"/>
      <c r="BX360" s="174"/>
      <c r="BY360" s="174"/>
      <c r="BZ360" s="174"/>
      <c r="CA360" s="174"/>
      <c r="CB360" s="174"/>
      <c r="CC360" s="174"/>
      <c r="CD360" s="174"/>
      <c r="CE360" s="174"/>
      <c r="CF360" s="174"/>
      <c r="CG360" s="174"/>
      <c r="CH360" s="174"/>
      <c r="CI360" s="174"/>
      <c r="CJ360" s="174"/>
      <c r="CL360" s="174"/>
      <c r="CM360" s="174"/>
      <c r="CN360" s="174"/>
      <c r="CO360" s="174"/>
      <c r="CP360" s="174"/>
      <c r="CQ360" s="174"/>
      <c r="CR360" s="174"/>
      <c r="CS360" s="174"/>
      <c r="CT360" s="174"/>
      <c r="CU360" s="174"/>
      <c r="CV360" s="174"/>
      <c r="CW360" s="174"/>
      <c r="CX360" s="174"/>
      <c r="CY360" s="174"/>
      <c r="CZ360" s="174"/>
      <c r="DA360" s="174"/>
      <c r="DB360" s="174"/>
      <c r="DC360" s="174"/>
      <c r="DD360" s="174"/>
      <c r="DE360" s="174"/>
      <c r="DF360" s="174"/>
      <c r="DG360" s="174"/>
      <c r="DH360" s="174"/>
      <c r="DI360" s="174"/>
      <c r="DJ360" s="174"/>
      <c r="DK360" s="174"/>
      <c r="DL360" s="174"/>
      <c r="DM360" s="174"/>
      <c r="DN360" s="174"/>
      <c r="DO360" s="174"/>
      <c r="DP360" s="174"/>
      <c r="DQ360" s="174"/>
      <c r="DR360" s="174"/>
      <c r="DS360" s="174"/>
      <c r="DT360" s="174"/>
      <c r="DU360" s="174"/>
      <c r="DV360" s="174"/>
      <c r="DW360" s="174"/>
      <c r="DX360" s="174"/>
      <c r="DY360" s="174"/>
      <c r="DZ360" s="174"/>
      <c r="EA360" s="174"/>
      <c r="EB360" s="174"/>
      <c r="EC360" s="174"/>
      <c r="ED360" s="174"/>
      <c r="EE360" s="174"/>
      <c r="EF360" s="174"/>
      <c r="EG360" s="174"/>
      <c r="EH360" s="174"/>
      <c r="EI360" s="174"/>
      <c r="EJ360" s="174"/>
      <c r="EK360" s="174"/>
      <c r="EL360" s="174"/>
      <c r="EM360" s="174"/>
      <c r="EN360" s="174"/>
      <c r="EO360" s="174"/>
      <c r="EP360" s="174"/>
      <c r="EQ360" s="174"/>
      <c r="ER360" s="174"/>
      <c r="ES360" s="174"/>
      <c r="ET360" s="174"/>
      <c r="EU360" s="174"/>
      <c r="EV360" s="174"/>
      <c r="EW360" s="174"/>
      <c r="EX360" s="174"/>
      <c r="EY360" s="174"/>
      <c r="EZ360" s="174"/>
      <c r="FA360" s="174"/>
      <c r="FB360" s="174"/>
      <c r="FC360" s="174"/>
    </row>
    <row r="361" spans="1:180" x14ac:dyDescent="0.25">
      <c r="A361" s="198"/>
      <c r="B361" s="198"/>
      <c r="C361" s="226"/>
      <c r="D361" s="224" t="str">
        <f>Durasi!B349</f>
        <v>2.Pekerjaan Cat Plafond</v>
      </c>
      <c r="E361" s="229">
        <f>Durasi!P349</f>
        <v>3</v>
      </c>
      <c r="F361" s="230" t="str">
        <f>Durasi!Q349</f>
        <v>hari</v>
      </c>
      <c r="G361" s="235">
        <f>RAB!F402</f>
        <v>32568519.281760003</v>
      </c>
      <c r="H361" s="234">
        <f>G361/$G$400*100</f>
        <v>0.1882393512063297</v>
      </c>
      <c r="I361" s="231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"/>
      <c r="Y361" s="2"/>
      <c r="Z361" s="2"/>
      <c r="AA361" s="219"/>
      <c r="AB361" s="219"/>
      <c r="AC361" s="219"/>
      <c r="AD361" s="2"/>
      <c r="AE361" s="219"/>
      <c r="AF361" s="219"/>
      <c r="AG361" s="219"/>
      <c r="AH361" s="219"/>
      <c r="AI361" s="219"/>
      <c r="AJ361" s="219"/>
      <c r="AK361" s="219"/>
      <c r="AL361" s="219"/>
      <c r="AM361" s="219"/>
      <c r="AN361" s="219"/>
      <c r="AO361" s="219"/>
      <c r="AP361" s="2"/>
      <c r="AQ361" s="220">
        <f>H361/$E$361*3</f>
        <v>0.18823935120632967</v>
      </c>
      <c r="AR361" s="219"/>
      <c r="AS361" s="219"/>
      <c r="AT361" s="219"/>
      <c r="AU361" s="219"/>
      <c r="AV361" s="219"/>
      <c r="AW361" s="219"/>
      <c r="AX361" s="219"/>
      <c r="AY361" s="219"/>
      <c r="AZ361" s="219"/>
      <c r="BA361" s="219"/>
      <c r="BB361" s="219"/>
      <c r="BC361" s="219"/>
      <c r="BD361" s="219"/>
      <c r="BE361" s="219"/>
      <c r="BF361" s="219"/>
      <c r="BG361" s="284"/>
      <c r="BH361" s="302"/>
      <c r="BI361" s="216"/>
      <c r="BJ361" s="174"/>
      <c r="BK361" s="174"/>
      <c r="BL361" s="174"/>
      <c r="BM361" s="174"/>
      <c r="BN361" s="174"/>
      <c r="BO361" s="174"/>
      <c r="BP361" s="174"/>
      <c r="BQ361" s="174"/>
      <c r="BR361" s="174"/>
      <c r="BS361" s="174"/>
      <c r="BT361" s="174"/>
      <c r="BU361" s="174"/>
      <c r="BV361" s="174"/>
      <c r="BW361" s="174"/>
      <c r="BX361" s="174"/>
      <c r="BY361" s="174"/>
      <c r="BZ361" s="174"/>
      <c r="CA361" s="174"/>
      <c r="CB361" s="174"/>
      <c r="CC361" s="174"/>
      <c r="CD361" s="174"/>
      <c r="CE361" s="174"/>
      <c r="CF361" s="174"/>
      <c r="CG361" s="174"/>
      <c r="CH361" s="174"/>
      <c r="CI361" s="174"/>
      <c r="CJ361" s="174"/>
      <c r="CL361" s="174"/>
      <c r="CM361" s="174"/>
      <c r="CN361" s="174"/>
      <c r="CO361" s="174"/>
      <c r="CP361" s="174"/>
      <c r="CQ361" s="174"/>
      <c r="CR361" s="174"/>
      <c r="CS361" s="174"/>
      <c r="CT361" s="174"/>
      <c r="CU361" s="174"/>
      <c r="CV361" s="174"/>
      <c r="CW361" s="174"/>
      <c r="CX361" s="174"/>
      <c r="CY361" s="174"/>
      <c r="CZ361" s="174"/>
      <c r="DA361" s="174"/>
      <c r="DB361" s="174"/>
      <c r="DC361" s="174"/>
      <c r="DD361" s="174"/>
      <c r="DE361" s="174"/>
      <c r="DF361" s="174"/>
      <c r="DG361" s="174"/>
      <c r="DH361" s="174"/>
      <c r="DI361" s="174"/>
      <c r="DJ361" s="174"/>
      <c r="DK361" s="174"/>
      <c r="DL361" s="174"/>
      <c r="DM361" s="174"/>
      <c r="DN361" s="174"/>
      <c r="DO361" s="174"/>
      <c r="DP361" s="174"/>
      <c r="DQ361" s="174"/>
      <c r="DR361" s="174"/>
      <c r="DS361" s="174"/>
      <c r="DT361" s="174"/>
      <c r="DU361" s="174"/>
      <c r="DV361" s="174"/>
      <c r="DW361" s="174"/>
      <c r="DX361" s="174"/>
      <c r="DY361" s="174"/>
      <c r="DZ361" s="174"/>
      <c r="EA361" s="174"/>
      <c r="EB361" s="174"/>
      <c r="EC361" s="174"/>
      <c r="ED361" s="174"/>
      <c r="EE361" s="174"/>
      <c r="EF361" s="174"/>
      <c r="EG361" s="174"/>
      <c r="EH361" s="174"/>
      <c r="EI361" s="174"/>
      <c r="EJ361" s="174"/>
      <c r="EK361" s="174"/>
      <c r="EL361" s="174"/>
      <c r="EM361" s="174"/>
      <c r="EN361" s="174"/>
      <c r="EO361" s="174"/>
      <c r="EP361" s="174"/>
      <c r="EQ361" s="174"/>
      <c r="ER361" s="174"/>
      <c r="ES361" s="174"/>
      <c r="ET361" s="174"/>
      <c r="EU361" s="174"/>
      <c r="EV361" s="174"/>
      <c r="EW361" s="174"/>
      <c r="EX361" s="174"/>
      <c r="EY361" s="174"/>
      <c r="EZ361" s="174"/>
      <c r="FA361" s="174"/>
      <c r="FB361" s="174"/>
      <c r="FC361" s="174"/>
    </row>
    <row r="362" spans="1:180" x14ac:dyDescent="0.25">
      <c r="A362" s="198"/>
      <c r="B362" s="198"/>
      <c r="C362" s="226"/>
      <c r="D362" s="224" t="str">
        <f>Durasi!B350</f>
        <v>3. Pekerjaan Cat Pintu &amp; Jendela</v>
      </c>
      <c r="E362" s="229">
        <f>Durasi!P350</f>
        <v>1</v>
      </c>
      <c r="F362" s="230" t="str">
        <f>Durasi!Q350</f>
        <v>hari</v>
      </c>
      <c r="G362" s="235">
        <f>RAB!F403</f>
        <v>2202334.1424000002</v>
      </c>
      <c r="H362" s="234">
        <f>G362/$G$400*100</f>
        <v>1.2729038938442074E-2</v>
      </c>
      <c r="I362" s="231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"/>
      <c r="Y362" s="2"/>
      <c r="Z362" s="2"/>
      <c r="AA362" s="219"/>
      <c r="AB362" s="219"/>
      <c r="AC362" s="219"/>
      <c r="AD362" s="2"/>
      <c r="AE362" s="219"/>
      <c r="AF362" s="219"/>
      <c r="AG362" s="219"/>
      <c r="AH362" s="219"/>
      <c r="AI362" s="219"/>
      <c r="AJ362" s="219"/>
      <c r="AK362" s="219"/>
      <c r="AL362" s="219"/>
      <c r="AM362" s="219"/>
      <c r="AN362" s="219"/>
      <c r="AO362" s="219"/>
      <c r="AP362" s="2"/>
      <c r="AQ362" s="220">
        <f>H362/$E$362*1</f>
        <v>1.2729038938442074E-2</v>
      </c>
      <c r="AR362" s="2"/>
      <c r="AS362" s="219"/>
      <c r="AT362" s="219"/>
      <c r="AU362" s="219"/>
      <c r="AV362" s="219"/>
      <c r="AW362" s="219"/>
      <c r="AX362" s="219"/>
      <c r="AY362" s="219"/>
      <c r="AZ362" s="219"/>
      <c r="BA362" s="219"/>
      <c r="BB362" s="219"/>
      <c r="BC362" s="219"/>
      <c r="BD362" s="219"/>
      <c r="BE362" s="219"/>
      <c r="BF362" s="219"/>
      <c r="BG362" s="284"/>
      <c r="BH362" s="302"/>
      <c r="BI362" s="216"/>
      <c r="BJ362" s="174"/>
      <c r="BK362" s="174"/>
      <c r="BL362" s="174"/>
      <c r="BM362" s="174"/>
      <c r="BN362" s="174"/>
      <c r="BO362" s="174"/>
      <c r="BP362" s="174"/>
      <c r="BQ362" s="174"/>
      <c r="BR362" s="174"/>
      <c r="BS362" s="174"/>
      <c r="BT362" s="174"/>
      <c r="BU362" s="174"/>
      <c r="BV362" s="174"/>
      <c r="BW362" s="174"/>
      <c r="BX362" s="174"/>
      <c r="BY362" s="174"/>
      <c r="BZ362" s="174"/>
      <c r="CA362" s="174"/>
      <c r="CB362" s="174"/>
      <c r="CC362" s="174"/>
      <c r="CD362" s="174"/>
      <c r="CE362" s="174"/>
      <c r="CF362" s="174"/>
      <c r="CG362" s="174"/>
      <c r="CH362" s="174"/>
      <c r="CI362" s="174"/>
      <c r="CJ362" s="174"/>
      <c r="CL362" s="174"/>
      <c r="CM362" s="174"/>
      <c r="CN362" s="174"/>
      <c r="CO362" s="174"/>
      <c r="CP362" s="174"/>
      <c r="CQ362" s="174"/>
      <c r="CR362" s="174"/>
      <c r="CS362" s="174"/>
      <c r="CT362" s="174"/>
      <c r="CU362" s="174"/>
      <c r="CV362" s="174"/>
      <c r="CW362" s="174"/>
      <c r="CX362" s="174"/>
      <c r="CY362" s="174"/>
      <c r="CZ362" s="174"/>
      <c r="DA362" s="174"/>
      <c r="DB362" s="174"/>
      <c r="DC362" s="174"/>
      <c r="DD362" s="174"/>
      <c r="DE362" s="174"/>
      <c r="DF362" s="174"/>
      <c r="DG362" s="174"/>
      <c r="DH362" s="174"/>
      <c r="DI362" s="174"/>
      <c r="DJ362" s="174"/>
      <c r="DK362" s="174"/>
      <c r="DL362" s="174"/>
      <c r="DM362" s="174"/>
      <c r="DN362" s="174"/>
      <c r="DO362" s="174"/>
      <c r="DP362" s="174"/>
      <c r="DQ362" s="174"/>
      <c r="DR362" s="174"/>
      <c r="DS362" s="174"/>
      <c r="DT362" s="174"/>
      <c r="DU362" s="174"/>
      <c r="DV362" s="174"/>
      <c r="DW362" s="174"/>
      <c r="DX362" s="174"/>
      <c r="DY362" s="174"/>
      <c r="DZ362" s="174"/>
      <c r="EA362" s="174"/>
      <c r="EB362" s="174"/>
      <c r="EC362" s="174"/>
      <c r="ED362" s="174"/>
      <c r="EE362" s="174"/>
      <c r="EF362" s="174"/>
      <c r="EG362" s="174"/>
      <c r="EH362" s="174"/>
      <c r="EI362" s="174"/>
      <c r="EJ362" s="174"/>
      <c r="EK362" s="174"/>
      <c r="EL362" s="174"/>
      <c r="EM362" s="174"/>
      <c r="EN362" s="174"/>
      <c r="EO362" s="174"/>
      <c r="EP362" s="174"/>
      <c r="EQ362" s="174"/>
      <c r="ER362" s="174"/>
      <c r="ES362" s="174"/>
      <c r="ET362" s="174"/>
      <c r="EU362" s="174"/>
      <c r="EV362" s="174"/>
      <c r="EW362" s="174"/>
      <c r="EX362" s="174"/>
      <c r="EY362" s="174"/>
      <c r="EZ362" s="174"/>
      <c r="FA362" s="174"/>
      <c r="FB362" s="174"/>
      <c r="FC362" s="174"/>
    </row>
    <row r="363" spans="1:180" x14ac:dyDescent="0.25">
      <c r="A363" s="198"/>
      <c r="B363" s="198"/>
      <c r="C363" s="226"/>
      <c r="D363" s="224" t="str">
        <f>Durasi!B351</f>
        <v>LANTAI 4</v>
      </c>
      <c r="E363" s="229"/>
      <c r="F363" s="230"/>
      <c r="G363" s="235"/>
      <c r="H363" s="234"/>
      <c r="I363" s="231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"/>
      <c r="Y363" s="2"/>
      <c r="Z363" s="2"/>
      <c r="AA363" s="219"/>
      <c r="AB363" s="219"/>
      <c r="AC363" s="219"/>
      <c r="AD363" s="2"/>
      <c r="AE363" s="219"/>
      <c r="AF363" s="219"/>
      <c r="AG363" s="219"/>
      <c r="AH363" s="219"/>
      <c r="AI363" s="219"/>
      <c r="AJ363" s="219"/>
      <c r="AK363" s="219"/>
      <c r="AL363" s="219"/>
      <c r="AM363" s="219"/>
      <c r="AN363" s="219"/>
      <c r="AO363" s="219"/>
      <c r="AP363" s="2"/>
      <c r="AQ363" s="219"/>
      <c r="AR363" s="219"/>
      <c r="AS363" s="219"/>
      <c r="AT363" s="219"/>
      <c r="AU363" s="219"/>
      <c r="AV363" s="219"/>
      <c r="AW363" s="219"/>
      <c r="AX363" s="219"/>
      <c r="AY363" s="219"/>
      <c r="AZ363" s="219"/>
      <c r="BA363" s="219"/>
      <c r="BB363" s="219"/>
      <c r="BC363" s="219"/>
      <c r="BD363" s="219"/>
      <c r="BE363" s="219"/>
      <c r="BF363" s="219"/>
      <c r="BG363" s="284"/>
      <c r="BH363" s="302"/>
      <c r="BI363" s="216"/>
      <c r="BJ363" s="174"/>
      <c r="BK363" s="174"/>
      <c r="BL363" s="174"/>
      <c r="BM363" s="174"/>
      <c r="BN363" s="174"/>
      <c r="BO363" s="174"/>
      <c r="BP363" s="174"/>
      <c r="BQ363" s="174"/>
      <c r="BR363" s="174"/>
      <c r="BS363" s="174"/>
      <c r="BT363" s="174"/>
      <c r="BU363" s="174"/>
      <c r="BV363" s="174"/>
      <c r="BW363" s="174"/>
      <c r="BX363" s="174"/>
      <c r="BY363" s="174"/>
      <c r="BZ363" s="174"/>
      <c r="CA363" s="174"/>
      <c r="CB363" s="174"/>
      <c r="CC363" s="174"/>
      <c r="CD363" s="174"/>
      <c r="CE363" s="174"/>
      <c r="CF363" s="174"/>
      <c r="CG363" s="174"/>
      <c r="CH363" s="174"/>
      <c r="CI363" s="174"/>
      <c r="CJ363" s="174"/>
      <c r="CL363" s="174"/>
      <c r="CM363" s="174"/>
      <c r="CN363" s="174"/>
      <c r="CO363" s="174"/>
      <c r="CP363" s="174"/>
      <c r="CQ363" s="174"/>
      <c r="CR363" s="174"/>
      <c r="CS363" s="174"/>
      <c r="CT363" s="174"/>
      <c r="CU363" s="174"/>
      <c r="CV363" s="174"/>
      <c r="CW363" s="174"/>
      <c r="CX363" s="174"/>
      <c r="CY363" s="174"/>
      <c r="CZ363" s="174"/>
      <c r="DA363" s="174"/>
      <c r="DB363" s="174"/>
      <c r="DC363" s="174"/>
      <c r="DD363" s="174"/>
      <c r="DE363" s="174"/>
      <c r="DF363" s="174"/>
      <c r="DG363" s="174"/>
      <c r="DH363" s="174"/>
      <c r="DI363" s="174"/>
      <c r="DJ363" s="174"/>
      <c r="DK363" s="174"/>
      <c r="DL363" s="174"/>
      <c r="DM363" s="174"/>
      <c r="DN363" s="174"/>
      <c r="DO363" s="174"/>
      <c r="DP363" s="174"/>
      <c r="DQ363" s="174"/>
      <c r="DR363" s="174"/>
      <c r="DS363" s="174"/>
      <c r="DT363" s="174"/>
      <c r="DU363" s="174"/>
      <c r="DV363" s="174"/>
      <c r="DW363" s="174"/>
      <c r="DX363" s="174"/>
      <c r="DY363" s="174"/>
      <c r="DZ363" s="174"/>
      <c r="EA363" s="174"/>
      <c r="EB363" s="174"/>
      <c r="EC363" s="174"/>
      <c r="ED363" s="174"/>
      <c r="EE363" s="174"/>
      <c r="EF363" s="174"/>
      <c r="EG363" s="174"/>
      <c r="EH363" s="174"/>
      <c r="EI363" s="174"/>
      <c r="EJ363" s="174"/>
      <c r="EK363" s="174"/>
      <c r="EL363" s="174"/>
      <c r="EM363" s="174"/>
      <c r="EN363" s="174"/>
      <c r="EO363" s="174"/>
      <c r="EP363" s="174"/>
      <c r="EQ363" s="174"/>
      <c r="ER363" s="174"/>
      <c r="ES363" s="174"/>
      <c r="ET363" s="174"/>
      <c r="EU363" s="174"/>
      <c r="EV363" s="174"/>
      <c r="EW363" s="174"/>
      <c r="EX363" s="174"/>
      <c r="EY363" s="174"/>
      <c r="EZ363" s="174"/>
      <c r="FA363" s="174"/>
      <c r="FB363" s="174"/>
      <c r="FC363" s="174"/>
    </row>
    <row r="364" spans="1:180" x14ac:dyDescent="0.25">
      <c r="A364" s="198"/>
      <c r="B364" s="198"/>
      <c r="C364" s="226"/>
      <c r="D364" s="224" t="str">
        <f>Durasi!B352</f>
        <v>1. Pekerjaan Cat Tembok</v>
      </c>
      <c r="E364" s="229">
        <f>Durasi!P352</f>
        <v>5</v>
      </c>
      <c r="F364" s="230" t="str">
        <f>Durasi!Q352</f>
        <v>hari</v>
      </c>
      <c r="G364" s="235">
        <f>RAB!F405</f>
        <v>51922858.099392012</v>
      </c>
      <c r="H364" s="234">
        <f>G364/$G$400*100</f>
        <v>0.30010345379385295</v>
      </c>
      <c r="I364" s="231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"/>
      <c r="Y364" s="2"/>
      <c r="Z364" s="2"/>
      <c r="AA364" s="219"/>
      <c r="AB364" s="219"/>
      <c r="AC364" s="219"/>
      <c r="AD364" s="2"/>
      <c r="AE364" s="219"/>
      <c r="AF364" s="219"/>
      <c r="AG364" s="219"/>
      <c r="AH364" s="219"/>
      <c r="AI364" s="219"/>
      <c r="AJ364" s="219"/>
      <c r="AK364" s="219"/>
      <c r="AL364" s="219"/>
      <c r="AM364" s="219"/>
      <c r="AN364" s="219"/>
      <c r="AO364" s="219"/>
      <c r="AP364" s="219"/>
      <c r="AQ364" s="219"/>
      <c r="AR364" s="219"/>
      <c r="AS364" s="2"/>
      <c r="AT364" s="220">
        <f>H364/$E$364*5</f>
        <v>0.30010345379385295</v>
      </c>
      <c r="AU364" s="219"/>
      <c r="AV364" s="219"/>
      <c r="AW364" s="219"/>
      <c r="AX364" s="219"/>
      <c r="AY364" s="219"/>
      <c r="AZ364" s="219"/>
      <c r="BA364" s="219"/>
      <c r="BB364" s="219"/>
      <c r="BC364" s="219"/>
      <c r="BD364" s="219"/>
      <c r="BE364" s="219"/>
      <c r="BF364" s="219"/>
      <c r="BG364" s="284"/>
      <c r="BH364" s="302"/>
      <c r="BI364" s="216"/>
      <c r="BJ364" s="174"/>
      <c r="BK364" s="174"/>
      <c r="BL364" s="174"/>
      <c r="BM364" s="174"/>
      <c r="BN364" s="174"/>
      <c r="BO364" s="174"/>
      <c r="BP364" s="174"/>
      <c r="BQ364" s="174"/>
      <c r="BR364" s="174"/>
      <c r="BS364" s="174"/>
      <c r="BT364" s="174"/>
      <c r="BU364" s="174"/>
      <c r="BV364" s="174"/>
      <c r="BW364" s="174"/>
      <c r="BX364" s="174"/>
      <c r="BY364" s="174"/>
      <c r="BZ364" s="174"/>
      <c r="CA364" s="174"/>
      <c r="CB364" s="174"/>
      <c r="CC364" s="174"/>
      <c r="CD364" s="174"/>
      <c r="CE364" s="174"/>
      <c r="CF364" s="174"/>
      <c r="CG364" s="174"/>
      <c r="CH364" s="174"/>
      <c r="CI364" s="174"/>
      <c r="CJ364" s="174"/>
      <c r="CL364" s="174"/>
      <c r="CM364" s="174"/>
      <c r="CN364" s="174"/>
      <c r="CO364" s="174"/>
      <c r="CP364" s="174"/>
      <c r="CQ364" s="174"/>
      <c r="CR364" s="174"/>
      <c r="CS364" s="174"/>
      <c r="CT364" s="174"/>
      <c r="CU364" s="174"/>
      <c r="CV364" s="174"/>
      <c r="CW364" s="174"/>
      <c r="CX364" s="174"/>
      <c r="CY364" s="174"/>
      <c r="CZ364" s="174"/>
      <c r="DA364" s="174"/>
      <c r="DB364" s="174"/>
      <c r="DC364" s="174"/>
      <c r="DD364" s="174"/>
      <c r="DE364" s="174"/>
      <c r="DF364" s="174"/>
      <c r="DG364" s="174"/>
      <c r="DH364" s="174"/>
      <c r="DI364" s="174"/>
      <c r="DJ364" s="174"/>
      <c r="DK364" s="174"/>
      <c r="DL364" s="174"/>
      <c r="DM364" s="174"/>
      <c r="DN364" s="174"/>
      <c r="DO364" s="174"/>
      <c r="DP364" s="174"/>
      <c r="DQ364" s="174"/>
      <c r="DR364" s="174"/>
      <c r="DS364" s="174"/>
      <c r="DT364" s="174"/>
      <c r="DU364" s="174"/>
      <c r="DV364" s="174"/>
      <c r="DW364" s="174"/>
      <c r="DX364" s="174"/>
      <c r="DY364" s="174"/>
      <c r="DZ364" s="174"/>
      <c r="EA364" s="174"/>
      <c r="EB364" s="174"/>
      <c r="EC364" s="174"/>
      <c r="ED364" s="174"/>
      <c r="EE364" s="174"/>
      <c r="EF364" s="174"/>
      <c r="EG364" s="174"/>
      <c r="EH364" s="174"/>
      <c r="EI364" s="174"/>
      <c r="EJ364" s="174"/>
      <c r="EK364" s="174"/>
      <c r="EL364" s="174"/>
      <c r="EM364" s="174"/>
      <c r="EN364" s="174"/>
      <c r="EO364" s="174"/>
      <c r="EP364" s="174"/>
      <c r="EQ364" s="174"/>
      <c r="ER364" s="174"/>
      <c r="ES364" s="174"/>
      <c r="ET364" s="174"/>
      <c r="EU364" s="174"/>
      <c r="EV364" s="174"/>
      <c r="EW364" s="174"/>
      <c r="EX364" s="174"/>
      <c r="EY364" s="174"/>
      <c r="EZ364" s="174"/>
      <c r="FA364" s="174"/>
      <c r="FB364" s="174"/>
      <c r="FC364" s="174"/>
    </row>
    <row r="365" spans="1:180" x14ac:dyDescent="0.25">
      <c r="A365" s="198"/>
      <c r="B365" s="198"/>
      <c r="C365" s="226"/>
      <c r="D365" s="224" t="str">
        <f>Durasi!B353</f>
        <v>2.Pekerjaan Cat Plafond</v>
      </c>
      <c r="E365" s="229">
        <f>Durasi!P353</f>
        <v>3</v>
      </c>
      <c r="F365" s="230" t="str">
        <f>Durasi!Q353</f>
        <v>hari</v>
      </c>
      <c r="G365" s="235">
        <f>RAB!F406</f>
        <v>32568519.281760003</v>
      </c>
      <c r="H365" s="234">
        <f>G365/$G$400*100</f>
        <v>0.1882393512063297</v>
      </c>
      <c r="I365" s="231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"/>
      <c r="Y365" s="2"/>
      <c r="Z365" s="2"/>
      <c r="AA365" s="219"/>
      <c r="AB365" s="219"/>
      <c r="AC365" s="219"/>
      <c r="AD365" s="2"/>
      <c r="AE365" s="219"/>
      <c r="AF365" s="219"/>
      <c r="AG365" s="219"/>
      <c r="AH365" s="219"/>
      <c r="AI365" s="219"/>
      <c r="AJ365" s="219"/>
      <c r="AK365" s="219"/>
      <c r="AL365" s="219"/>
      <c r="AM365" s="219"/>
      <c r="AN365" s="219"/>
      <c r="AO365" s="219"/>
      <c r="AP365" s="219"/>
      <c r="AQ365" s="219"/>
      <c r="AR365" s="219"/>
      <c r="AS365" s="2"/>
      <c r="AT365" s="220">
        <f>H365/$E$365*1</f>
        <v>6.2746450402109896E-2</v>
      </c>
      <c r="AU365" s="220">
        <f>H365/$E$365*2</f>
        <v>0.12549290080421979</v>
      </c>
      <c r="AV365" s="219"/>
      <c r="AW365" s="219"/>
      <c r="AX365" s="219"/>
      <c r="AY365" s="219"/>
      <c r="AZ365" s="219"/>
      <c r="BA365" s="219"/>
      <c r="BB365" s="219"/>
      <c r="BC365" s="219"/>
      <c r="BD365" s="219"/>
      <c r="BE365" s="219"/>
      <c r="BF365" s="219"/>
      <c r="BG365" s="284"/>
      <c r="BH365" s="302"/>
      <c r="BI365" s="216"/>
      <c r="BJ365" s="174"/>
      <c r="BK365" s="174"/>
      <c r="BL365" s="174"/>
      <c r="BM365" s="174"/>
      <c r="BN365" s="174"/>
      <c r="BO365" s="174"/>
      <c r="BP365" s="174"/>
      <c r="BQ365" s="174"/>
      <c r="BR365" s="174"/>
      <c r="BS365" s="174"/>
      <c r="BT365" s="174"/>
      <c r="BU365" s="174"/>
      <c r="BV365" s="174"/>
      <c r="BW365" s="174"/>
      <c r="BX365" s="174"/>
      <c r="BY365" s="174"/>
      <c r="BZ365" s="174"/>
      <c r="CA365" s="174"/>
      <c r="CB365" s="174"/>
      <c r="CC365" s="174"/>
      <c r="CD365" s="174"/>
      <c r="CE365" s="174"/>
      <c r="CF365" s="174"/>
      <c r="CG365" s="174"/>
      <c r="CH365" s="174"/>
      <c r="CI365" s="174"/>
      <c r="CJ365" s="174"/>
      <c r="CL365" s="174"/>
      <c r="CM365" s="174"/>
      <c r="CN365" s="174"/>
      <c r="CO365" s="174"/>
      <c r="CP365" s="174"/>
      <c r="CQ365" s="174"/>
      <c r="CR365" s="174"/>
      <c r="CS365" s="174"/>
      <c r="CT365" s="174"/>
      <c r="CU365" s="174"/>
      <c r="CV365" s="174"/>
      <c r="CW365" s="174"/>
      <c r="CX365" s="174"/>
      <c r="CY365" s="174"/>
      <c r="CZ365" s="174"/>
      <c r="DA365" s="174"/>
      <c r="DB365" s="174"/>
      <c r="DC365" s="174"/>
      <c r="DD365" s="174"/>
      <c r="DE365" s="174"/>
      <c r="DF365" s="174"/>
      <c r="DG365" s="174"/>
      <c r="DH365" s="174"/>
      <c r="DI365" s="174"/>
      <c r="DJ365" s="174"/>
      <c r="DK365" s="174"/>
      <c r="DL365" s="174"/>
      <c r="DM365" s="174"/>
      <c r="DN365" s="174"/>
      <c r="DO365" s="174"/>
      <c r="DP365" s="174"/>
      <c r="DQ365" s="174"/>
      <c r="DR365" s="174"/>
      <c r="DS365" s="174"/>
      <c r="DT365" s="174"/>
      <c r="DU365" s="174"/>
      <c r="DV365" s="174"/>
      <c r="DW365" s="174"/>
      <c r="DX365" s="174"/>
      <c r="DY365" s="174"/>
      <c r="DZ365" s="174"/>
      <c r="EA365" s="174"/>
      <c r="EB365" s="174"/>
      <c r="EC365" s="174"/>
      <c r="ED365" s="174"/>
      <c r="EE365" s="174"/>
      <c r="EF365" s="174"/>
      <c r="EG365" s="174"/>
      <c r="EH365" s="174"/>
      <c r="EI365" s="174"/>
      <c r="EJ365" s="174"/>
      <c r="EK365" s="174"/>
      <c r="EL365" s="174"/>
      <c r="EM365" s="174"/>
      <c r="EN365" s="174"/>
      <c r="EO365" s="174"/>
      <c r="EP365" s="174"/>
      <c r="EQ365" s="174"/>
      <c r="ER365" s="174"/>
      <c r="ES365" s="174"/>
      <c r="ET365" s="174"/>
      <c r="EU365" s="174"/>
      <c r="EV365" s="174"/>
      <c r="EW365" s="174"/>
      <c r="EX365" s="174"/>
      <c r="EY365" s="174"/>
      <c r="EZ365" s="174"/>
      <c r="FA365" s="174"/>
      <c r="FB365" s="174"/>
      <c r="FC365" s="174"/>
    </row>
    <row r="366" spans="1:180" x14ac:dyDescent="0.25">
      <c r="A366" s="198"/>
      <c r="B366" s="198"/>
      <c r="C366" s="226"/>
      <c r="D366" s="224" t="str">
        <f>Durasi!B354</f>
        <v>3. Pekerjaan Cat Pintu &amp; Jendela</v>
      </c>
      <c r="E366" s="229">
        <f>Durasi!P354</f>
        <v>1</v>
      </c>
      <c r="F366" s="230" t="str">
        <f>Durasi!Q354</f>
        <v>hari</v>
      </c>
      <c r="G366" s="235">
        <f>RAB!F407</f>
        <v>2202334.1424000002</v>
      </c>
      <c r="H366" s="234">
        <f>G366/$G$400*100</f>
        <v>1.2729038938442074E-2</v>
      </c>
      <c r="I366" s="231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"/>
      <c r="Y366" s="2"/>
      <c r="Z366" s="2"/>
      <c r="AA366" s="219"/>
      <c r="AB366" s="219"/>
      <c r="AC366" s="219"/>
      <c r="AD366" s="2"/>
      <c r="AE366" s="219"/>
      <c r="AF366" s="219"/>
      <c r="AG366" s="219"/>
      <c r="AH366" s="219"/>
      <c r="AI366" s="219"/>
      <c r="AJ366" s="219"/>
      <c r="AK366" s="219"/>
      <c r="AL366" s="219"/>
      <c r="AM366" s="219"/>
      <c r="AN366" s="219"/>
      <c r="AO366" s="219"/>
      <c r="AP366" s="219"/>
      <c r="AQ366" s="219"/>
      <c r="AR366" s="219"/>
      <c r="AS366" s="2"/>
      <c r="AT366" s="220">
        <f>H366/$E$366*1</f>
        <v>1.2729038938442074E-2</v>
      </c>
      <c r="AU366" s="2"/>
      <c r="AV366" s="219"/>
      <c r="AW366" s="219"/>
      <c r="AX366" s="219"/>
      <c r="AY366" s="219"/>
      <c r="AZ366" s="219"/>
      <c r="BA366" s="219"/>
      <c r="BB366" s="219"/>
      <c r="BC366" s="219"/>
      <c r="BD366" s="219"/>
      <c r="BE366" s="219"/>
      <c r="BF366" s="219"/>
      <c r="BG366" s="284"/>
      <c r="BH366" s="302"/>
      <c r="BI366" s="216"/>
      <c r="BJ366" s="174"/>
      <c r="BK366" s="174"/>
      <c r="BL366" s="174"/>
      <c r="BM366" s="174"/>
      <c r="BN366" s="174"/>
      <c r="BO366" s="174"/>
      <c r="BP366" s="174"/>
      <c r="BQ366" s="174"/>
      <c r="BR366" s="174"/>
      <c r="BS366" s="174"/>
      <c r="BT366" s="174"/>
      <c r="BU366" s="174"/>
      <c r="BV366" s="174"/>
      <c r="BW366" s="174"/>
      <c r="BX366" s="174"/>
      <c r="BY366" s="174"/>
      <c r="BZ366" s="174"/>
      <c r="CA366" s="174"/>
      <c r="CB366" s="174"/>
      <c r="CC366" s="174"/>
      <c r="CD366" s="174"/>
      <c r="CE366" s="174"/>
      <c r="CF366" s="174"/>
      <c r="CG366" s="174"/>
      <c r="CH366" s="174"/>
      <c r="CI366" s="174"/>
      <c r="CJ366" s="174"/>
      <c r="CL366" s="174"/>
      <c r="CM366" s="174"/>
      <c r="CN366" s="174"/>
      <c r="CO366" s="174"/>
      <c r="CP366" s="174"/>
      <c r="CQ366" s="174"/>
      <c r="CR366" s="174"/>
      <c r="CS366" s="174"/>
      <c r="CT366" s="174"/>
      <c r="CU366" s="174"/>
      <c r="CV366" s="174"/>
      <c r="CW366" s="174"/>
      <c r="CX366" s="174"/>
      <c r="CY366" s="174"/>
      <c r="CZ366" s="174"/>
      <c r="DA366" s="174"/>
      <c r="DB366" s="174"/>
      <c r="DC366" s="174"/>
      <c r="DD366" s="174"/>
      <c r="DE366" s="174"/>
      <c r="DF366" s="174"/>
      <c r="DG366" s="174"/>
      <c r="DH366" s="174"/>
      <c r="DI366" s="174"/>
      <c r="DJ366" s="174"/>
      <c r="DK366" s="174"/>
      <c r="DL366" s="174"/>
      <c r="DM366" s="174"/>
      <c r="DN366" s="174"/>
      <c r="DO366" s="174"/>
      <c r="DP366" s="174"/>
      <c r="DQ366" s="174"/>
      <c r="DR366" s="174"/>
      <c r="DS366" s="174"/>
      <c r="DT366" s="174"/>
      <c r="DU366" s="174"/>
      <c r="DV366" s="174"/>
      <c r="DW366" s="174"/>
      <c r="DX366" s="174"/>
      <c r="DY366" s="174"/>
      <c r="DZ366" s="174"/>
      <c r="EA366" s="174"/>
      <c r="EB366" s="174"/>
      <c r="EC366" s="174"/>
      <c r="ED366" s="174"/>
      <c r="EE366" s="174"/>
      <c r="EF366" s="174"/>
      <c r="EG366" s="174"/>
      <c r="EH366" s="174"/>
      <c r="EI366" s="174"/>
      <c r="EJ366" s="174"/>
      <c r="EK366" s="174"/>
      <c r="EL366" s="174"/>
      <c r="EM366" s="174"/>
      <c r="EN366" s="174"/>
      <c r="EO366" s="174"/>
      <c r="EP366" s="174"/>
      <c r="EQ366" s="174"/>
      <c r="ER366" s="174"/>
      <c r="ES366" s="174"/>
      <c r="ET366" s="174"/>
      <c r="EU366" s="174"/>
      <c r="EV366" s="174"/>
      <c r="EW366" s="174"/>
      <c r="EX366" s="174"/>
      <c r="EY366" s="174"/>
      <c r="EZ366" s="174"/>
      <c r="FA366" s="174"/>
      <c r="FB366" s="174"/>
      <c r="FC366" s="174"/>
    </row>
    <row r="367" spans="1:180" x14ac:dyDescent="0.25">
      <c r="A367" s="198"/>
      <c r="B367" s="198"/>
      <c r="C367" s="226"/>
      <c r="D367" s="224" t="str">
        <f>Durasi!B355</f>
        <v>LANTAI 5</v>
      </c>
      <c r="E367" s="229"/>
      <c r="F367" s="230"/>
      <c r="G367" s="235"/>
      <c r="H367" s="234"/>
      <c r="I367" s="231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"/>
      <c r="Y367" s="2"/>
      <c r="Z367" s="2"/>
      <c r="AA367" s="219"/>
      <c r="AB367" s="219"/>
      <c r="AC367" s="219"/>
      <c r="AD367" s="2"/>
      <c r="AE367" s="219"/>
      <c r="AF367" s="219"/>
      <c r="AG367" s="219"/>
      <c r="AH367" s="219"/>
      <c r="AI367" s="219"/>
      <c r="AJ367" s="219"/>
      <c r="AK367" s="219"/>
      <c r="AL367" s="219"/>
      <c r="AM367" s="219"/>
      <c r="AN367" s="219"/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9"/>
      <c r="AY367" s="219"/>
      <c r="AZ367" s="219"/>
      <c r="BA367" s="219"/>
      <c r="BB367" s="219"/>
      <c r="BC367" s="219"/>
      <c r="BD367" s="219"/>
      <c r="BE367" s="219"/>
      <c r="BF367" s="219"/>
      <c r="BG367" s="284"/>
      <c r="BH367" s="302"/>
      <c r="BI367" s="216"/>
      <c r="BJ367" s="174"/>
      <c r="BK367" s="174"/>
      <c r="BL367" s="174"/>
      <c r="BM367" s="174"/>
      <c r="BN367" s="174"/>
      <c r="BO367" s="174"/>
      <c r="BP367" s="174"/>
      <c r="BQ367" s="174"/>
      <c r="BR367" s="174"/>
      <c r="BS367" s="174"/>
      <c r="BT367" s="174"/>
      <c r="BU367" s="174"/>
      <c r="BV367" s="174"/>
      <c r="BW367" s="174"/>
      <c r="BX367" s="174"/>
      <c r="BY367" s="174"/>
      <c r="BZ367" s="174"/>
      <c r="CA367" s="174"/>
      <c r="CB367" s="174"/>
      <c r="CC367" s="174"/>
      <c r="CD367" s="174"/>
      <c r="CE367" s="174"/>
      <c r="CF367" s="174"/>
      <c r="CG367" s="174"/>
      <c r="CH367" s="174"/>
      <c r="CI367" s="174"/>
      <c r="CJ367" s="174"/>
      <c r="CL367" s="174"/>
      <c r="CM367" s="174"/>
      <c r="CN367" s="174"/>
      <c r="CO367" s="174"/>
      <c r="CP367" s="174"/>
      <c r="CQ367" s="174"/>
      <c r="CR367" s="174"/>
      <c r="CS367" s="174"/>
      <c r="CT367" s="174"/>
      <c r="CU367" s="174"/>
      <c r="CV367" s="174"/>
      <c r="CW367" s="174"/>
      <c r="CX367" s="174"/>
      <c r="CY367" s="174"/>
      <c r="CZ367" s="174"/>
      <c r="DA367" s="174"/>
      <c r="DB367" s="174"/>
      <c r="DC367" s="174"/>
      <c r="DD367" s="174"/>
      <c r="DE367" s="174"/>
      <c r="DF367" s="174"/>
      <c r="DG367" s="174"/>
      <c r="DH367" s="174"/>
      <c r="DI367" s="174"/>
      <c r="DJ367" s="174"/>
      <c r="DK367" s="174"/>
      <c r="DL367" s="174"/>
      <c r="DM367" s="174"/>
      <c r="DN367" s="174"/>
      <c r="DO367" s="174"/>
      <c r="DP367" s="174"/>
      <c r="DQ367" s="174"/>
      <c r="DR367" s="174"/>
      <c r="DS367" s="174"/>
      <c r="DT367" s="174"/>
      <c r="DU367" s="174"/>
      <c r="DV367" s="174"/>
      <c r="DW367" s="174"/>
      <c r="DX367" s="174"/>
      <c r="DY367" s="174"/>
      <c r="DZ367" s="174"/>
      <c r="EA367" s="174"/>
      <c r="EB367" s="174"/>
      <c r="EC367" s="174"/>
      <c r="ED367" s="174"/>
      <c r="EE367" s="174"/>
      <c r="EF367" s="174"/>
      <c r="EG367" s="174"/>
      <c r="EH367" s="174"/>
      <c r="EI367" s="174"/>
      <c r="EJ367" s="174"/>
      <c r="EK367" s="174"/>
      <c r="EL367" s="174"/>
      <c r="EM367" s="174"/>
      <c r="EN367" s="174"/>
      <c r="EO367" s="174"/>
      <c r="EP367" s="174"/>
      <c r="EQ367" s="174"/>
      <c r="ER367" s="174"/>
      <c r="ES367" s="174"/>
      <c r="ET367" s="174"/>
      <c r="EU367" s="174"/>
      <c r="EV367" s="174"/>
      <c r="EW367" s="174"/>
      <c r="EX367" s="174"/>
      <c r="EY367" s="174"/>
      <c r="EZ367" s="174"/>
      <c r="FA367" s="174"/>
      <c r="FB367" s="174"/>
      <c r="FC367" s="174"/>
    </row>
    <row r="368" spans="1:180" x14ac:dyDescent="0.25">
      <c r="A368" s="198"/>
      <c r="B368" s="198"/>
      <c r="C368" s="226"/>
      <c r="D368" s="224" t="str">
        <f>Durasi!B356</f>
        <v>1. Pekerjaan Cat Tembok</v>
      </c>
      <c r="E368" s="229">
        <f>Durasi!P356</f>
        <v>5</v>
      </c>
      <c r="F368" s="230" t="str">
        <f>Durasi!Q356</f>
        <v>hari</v>
      </c>
      <c r="G368" s="235">
        <f>RAB!F409</f>
        <v>51922858.099392012</v>
      </c>
      <c r="H368" s="234">
        <f>G368/$G$400*100</f>
        <v>0.30010345379385295</v>
      </c>
      <c r="I368" s="231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"/>
      <c r="Y368" s="2"/>
      <c r="Z368" s="2"/>
      <c r="AA368" s="219"/>
      <c r="AB368" s="219"/>
      <c r="AC368" s="219"/>
      <c r="AD368" s="2"/>
      <c r="AE368" s="219"/>
      <c r="AF368" s="219"/>
      <c r="AG368" s="219"/>
      <c r="AH368" s="219"/>
      <c r="AI368" s="219"/>
      <c r="AJ368" s="219"/>
      <c r="AK368" s="219"/>
      <c r="AL368" s="219"/>
      <c r="AM368" s="219"/>
      <c r="AN368" s="219"/>
      <c r="AO368" s="219"/>
      <c r="AP368" s="219"/>
      <c r="AQ368" s="219"/>
      <c r="AR368" s="219"/>
      <c r="AS368" s="219"/>
      <c r="AT368" s="219"/>
      <c r="AU368" s="219"/>
      <c r="AV368" s="219"/>
      <c r="AW368" s="220">
        <f>H368/$E$368*1</f>
        <v>6.002069075877059E-2</v>
      </c>
      <c r="AX368" s="220">
        <f>H368/$E$368*1</f>
        <v>6.002069075877059E-2</v>
      </c>
      <c r="AY368" s="219"/>
      <c r="AZ368" s="219"/>
      <c r="BA368" s="219"/>
      <c r="BB368" s="219"/>
      <c r="BC368" s="219"/>
      <c r="BD368" s="219"/>
      <c r="BE368" s="219"/>
      <c r="BF368" s="219"/>
      <c r="BG368" s="284"/>
      <c r="BH368" s="302"/>
      <c r="BI368" s="216"/>
      <c r="BJ368" s="174"/>
      <c r="BK368" s="174"/>
      <c r="BL368" s="174"/>
      <c r="BM368" s="174"/>
      <c r="BN368" s="174"/>
      <c r="BO368" s="174"/>
      <c r="BP368" s="174"/>
      <c r="BQ368" s="174"/>
      <c r="BR368" s="174"/>
      <c r="BS368" s="174"/>
      <c r="BT368" s="174"/>
      <c r="BU368" s="174"/>
      <c r="BV368" s="174"/>
      <c r="BW368" s="174"/>
      <c r="BX368" s="174"/>
      <c r="BY368" s="174"/>
      <c r="BZ368" s="174"/>
      <c r="CA368" s="174"/>
      <c r="CB368" s="174"/>
      <c r="CC368" s="174"/>
      <c r="CD368" s="174"/>
      <c r="CE368" s="174"/>
      <c r="CF368" s="174"/>
      <c r="CG368" s="174"/>
      <c r="CH368" s="174"/>
      <c r="CI368" s="174"/>
      <c r="CJ368" s="174"/>
      <c r="CL368" s="174"/>
      <c r="CM368" s="174"/>
      <c r="CN368" s="174"/>
      <c r="CO368" s="174"/>
      <c r="CP368" s="174"/>
      <c r="CQ368" s="174"/>
      <c r="CR368" s="174"/>
      <c r="CS368" s="174"/>
      <c r="CT368" s="174"/>
      <c r="CU368" s="174"/>
      <c r="CV368" s="174"/>
      <c r="CW368" s="174"/>
      <c r="CX368" s="174"/>
      <c r="CY368" s="174"/>
      <c r="CZ368" s="174"/>
      <c r="DA368" s="174"/>
      <c r="DB368" s="174"/>
      <c r="DC368" s="174"/>
      <c r="DD368" s="174"/>
      <c r="DE368" s="174"/>
      <c r="DF368" s="174"/>
      <c r="DG368" s="174"/>
      <c r="DH368" s="174"/>
      <c r="DI368" s="174"/>
      <c r="DJ368" s="174"/>
      <c r="DK368" s="174"/>
      <c r="DL368" s="174"/>
      <c r="DM368" s="174"/>
      <c r="DN368" s="174"/>
      <c r="DO368" s="174"/>
      <c r="DP368" s="174"/>
      <c r="DQ368" s="174"/>
      <c r="DR368" s="174"/>
      <c r="DS368" s="174"/>
      <c r="DT368" s="174"/>
      <c r="DU368" s="174"/>
      <c r="DV368" s="174"/>
      <c r="DW368" s="174"/>
      <c r="DX368" s="174"/>
      <c r="DY368" s="174"/>
      <c r="DZ368" s="174"/>
      <c r="EA368" s="174"/>
      <c r="EB368" s="174"/>
      <c r="EC368" s="174"/>
      <c r="ED368" s="174"/>
      <c r="EE368" s="174"/>
      <c r="EF368" s="174"/>
      <c r="EG368" s="174"/>
      <c r="EH368" s="174"/>
      <c r="EI368" s="174"/>
      <c r="EJ368" s="174"/>
      <c r="EK368" s="174"/>
      <c r="EL368" s="174"/>
      <c r="EM368" s="174"/>
      <c r="EN368" s="174"/>
      <c r="EO368" s="174"/>
      <c r="EP368" s="174"/>
      <c r="EQ368" s="174"/>
      <c r="ER368" s="174"/>
      <c r="ES368" s="174"/>
      <c r="ET368" s="174"/>
      <c r="EU368" s="174"/>
      <c r="EV368" s="174"/>
      <c r="EW368" s="174"/>
      <c r="EX368" s="174"/>
      <c r="EY368" s="174"/>
      <c r="EZ368" s="174"/>
      <c r="FA368" s="174"/>
      <c r="FB368" s="174"/>
      <c r="FC368" s="174"/>
    </row>
    <row r="369" spans="1:159" x14ac:dyDescent="0.25">
      <c r="A369" s="198"/>
      <c r="B369" s="198"/>
      <c r="C369" s="226"/>
      <c r="D369" s="224" t="str">
        <f>Durasi!B357</f>
        <v>2.Pekerjaan Cat Plafond</v>
      </c>
      <c r="E369" s="229">
        <f>Durasi!P357</f>
        <v>3</v>
      </c>
      <c r="F369" s="230" t="str">
        <f>Durasi!Q357</f>
        <v>hari</v>
      </c>
      <c r="G369" s="235">
        <f>RAB!F410</f>
        <v>32568519.281760003</v>
      </c>
      <c r="H369" s="234">
        <f>G369/$G$400*100</f>
        <v>0.1882393512063297</v>
      </c>
      <c r="I369" s="231"/>
      <c r="J369" s="219"/>
      <c r="K369" s="219"/>
      <c r="L369" s="7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"/>
      <c r="Y369" s="2"/>
      <c r="Z369" s="2"/>
      <c r="AA369" s="219"/>
      <c r="AB369" s="219"/>
      <c r="AC369" s="219"/>
      <c r="AD369" s="2"/>
      <c r="AE369" s="219"/>
      <c r="AF369" s="219"/>
      <c r="AG369" s="219"/>
      <c r="AH369" s="219"/>
      <c r="AI369" s="219"/>
      <c r="AJ369" s="219"/>
      <c r="AK369" s="219"/>
      <c r="AL369" s="219"/>
      <c r="AM369" s="219"/>
      <c r="AN369" s="219"/>
      <c r="AO369" s="219"/>
      <c r="AP369" s="219"/>
      <c r="AQ369" s="219"/>
      <c r="AR369" s="219"/>
      <c r="AS369" s="219"/>
      <c r="AT369" s="219"/>
      <c r="AU369" s="219"/>
      <c r="AV369" s="219"/>
      <c r="AW369" s="2"/>
      <c r="AX369" s="220">
        <f>H369/$E$369*3</f>
        <v>0.18823935120632967</v>
      </c>
      <c r="AY369" s="219"/>
      <c r="AZ369" s="219"/>
      <c r="BA369" s="219"/>
      <c r="BB369" s="219"/>
      <c r="BC369" s="219"/>
      <c r="BD369" s="219"/>
      <c r="BE369" s="219"/>
      <c r="BF369" s="219"/>
      <c r="BG369" s="284"/>
      <c r="BH369" s="302"/>
      <c r="BI369" s="216"/>
      <c r="BJ369" s="174"/>
      <c r="BK369" s="174"/>
      <c r="BL369" s="174"/>
      <c r="BM369" s="174"/>
      <c r="BN369" s="174"/>
      <c r="BO369" s="174"/>
      <c r="BP369" s="174"/>
      <c r="BQ369" s="174"/>
      <c r="BR369" s="174"/>
      <c r="BS369" s="174"/>
      <c r="BT369" s="174"/>
      <c r="BU369" s="174"/>
      <c r="BV369" s="174"/>
      <c r="BW369" s="174"/>
      <c r="BX369" s="174"/>
      <c r="BY369" s="174"/>
      <c r="BZ369" s="174"/>
      <c r="CA369" s="174"/>
      <c r="CB369" s="174"/>
      <c r="CC369" s="174"/>
      <c r="CD369" s="174"/>
      <c r="CE369" s="174"/>
      <c r="CF369" s="174"/>
      <c r="CG369" s="174"/>
      <c r="CH369" s="174"/>
      <c r="CI369" s="174"/>
      <c r="CJ369" s="174"/>
      <c r="CL369" s="174"/>
      <c r="CM369" s="174"/>
      <c r="CN369" s="174"/>
      <c r="CO369" s="174"/>
      <c r="CP369" s="174"/>
      <c r="CQ369" s="174"/>
      <c r="CR369" s="174"/>
      <c r="CS369" s="174"/>
      <c r="CT369" s="174"/>
      <c r="CU369" s="174"/>
      <c r="CV369" s="174"/>
      <c r="CW369" s="174"/>
      <c r="CX369" s="174"/>
      <c r="CY369" s="174"/>
      <c r="CZ369" s="174"/>
      <c r="DA369" s="174"/>
      <c r="DB369" s="174"/>
      <c r="DC369" s="174"/>
      <c r="DD369" s="174"/>
      <c r="DE369" s="174"/>
      <c r="DF369" s="174"/>
      <c r="DG369" s="174"/>
      <c r="DH369" s="174"/>
      <c r="DI369" s="174"/>
      <c r="DJ369" s="174"/>
      <c r="DK369" s="174"/>
      <c r="DL369" s="174"/>
      <c r="DM369" s="174"/>
      <c r="DN369" s="174"/>
      <c r="DO369" s="174"/>
      <c r="DP369" s="174"/>
      <c r="DQ369" s="174"/>
      <c r="DR369" s="174"/>
      <c r="DS369" s="174"/>
      <c r="DT369" s="174"/>
      <c r="DU369" s="174"/>
      <c r="DV369" s="174"/>
      <c r="DW369" s="174"/>
      <c r="DX369" s="174"/>
      <c r="DY369" s="174"/>
      <c r="DZ369" s="174"/>
      <c r="EA369" s="174"/>
      <c r="EB369" s="174"/>
      <c r="EC369" s="174"/>
      <c r="ED369" s="174"/>
      <c r="EE369" s="174"/>
      <c r="EF369" s="174"/>
      <c r="EG369" s="174"/>
      <c r="EH369" s="174"/>
      <c r="EI369" s="174"/>
      <c r="EJ369" s="174"/>
      <c r="EK369" s="174"/>
      <c r="EL369" s="174"/>
      <c r="EM369" s="174"/>
      <c r="EN369" s="174"/>
      <c r="EO369" s="174"/>
      <c r="EP369" s="174"/>
      <c r="EQ369" s="174"/>
      <c r="ER369" s="174"/>
      <c r="ES369" s="174"/>
      <c r="ET369" s="174"/>
      <c r="EU369" s="174"/>
      <c r="EV369" s="174"/>
      <c r="EW369" s="174"/>
      <c r="EX369" s="174"/>
      <c r="EY369" s="174"/>
      <c r="EZ369" s="174"/>
      <c r="FA369" s="174"/>
      <c r="FB369" s="174"/>
      <c r="FC369" s="174"/>
    </row>
    <row r="370" spans="1:159" x14ac:dyDescent="0.25">
      <c r="A370" s="198"/>
      <c r="B370" s="198"/>
      <c r="C370" s="226"/>
      <c r="D370" s="224" t="str">
        <f>Durasi!B358</f>
        <v>3. Pekerjaan Cat Pintu &amp; Jendela</v>
      </c>
      <c r="E370" s="229">
        <f>Durasi!P358</f>
        <v>1</v>
      </c>
      <c r="F370" s="230" t="str">
        <f>Durasi!Q358</f>
        <v>hari</v>
      </c>
      <c r="G370" s="235">
        <f>RAB!F411</f>
        <v>2202334.1424000002</v>
      </c>
      <c r="H370" s="234">
        <f>G370/$G$400*100</f>
        <v>1.2729038938442074E-2</v>
      </c>
      <c r="I370" s="231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"/>
      <c r="Y370" s="2"/>
      <c r="Z370" s="2"/>
      <c r="AA370" s="219"/>
      <c r="AB370" s="219"/>
      <c r="AC370" s="219"/>
      <c r="AD370" s="2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"/>
      <c r="AX370" s="220">
        <f>H370/$E$370*1</f>
        <v>1.2729038938442074E-2</v>
      </c>
      <c r="AY370" s="219"/>
      <c r="AZ370" s="219"/>
      <c r="BA370" s="219"/>
      <c r="BB370" s="219"/>
      <c r="BC370" s="219"/>
      <c r="BD370" s="219"/>
      <c r="BE370" s="219"/>
      <c r="BF370" s="219"/>
      <c r="BG370" s="284"/>
      <c r="BH370" s="302"/>
      <c r="BI370" s="216"/>
      <c r="BJ370" s="174"/>
      <c r="BK370" s="174"/>
      <c r="BL370" s="174"/>
      <c r="BM370" s="174"/>
      <c r="BN370" s="174"/>
      <c r="BO370" s="174"/>
      <c r="BP370" s="174"/>
      <c r="BQ370" s="174"/>
      <c r="BR370" s="174"/>
      <c r="BS370" s="174"/>
      <c r="BT370" s="174"/>
      <c r="BU370" s="174"/>
      <c r="BV370" s="174"/>
      <c r="BW370" s="174"/>
      <c r="BX370" s="174"/>
      <c r="BY370" s="174"/>
      <c r="BZ370" s="174"/>
      <c r="CA370" s="174"/>
      <c r="CB370" s="174"/>
      <c r="CC370" s="174"/>
      <c r="CD370" s="174"/>
      <c r="CE370" s="174"/>
      <c r="CF370" s="174"/>
      <c r="CG370" s="174"/>
      <c r="CH370" s="174"/>
      <c r="CI370" s="174"/>
      <c r="CJ370" s="174"/>
      <c r="CL370" s="174"/>
      <c r="CM370" s="174"/>
      <c r="CN370" s="174"/>
      <c r="CO370" s="174"/>
      <c r="CP370" s="174"/>
      <c r="CQ370" s="174"/>
      <c r="CR370" s="174"/>
      <c r="CS370" s="174"/>
      <c r="CT370" s="174"/>
      <c r="CU370" s="174"/>
      <c r="CV370" s="174"/>
      <c r="CW370" s="174"/>
      <c r="CX370" s="174"/>
      <c r="CY370" s="174"/>
      <c r="CZ370" s="174"/>
      <c r="DA370" s="174"/>
      <c r="DB370" s="174"/>
      <c r="DC370" s="174"/>
      <c r="DD370" s="174"/>
      <c r="DE370" s="174"/>
      <c r="DF370" s="174"/>
      <c r="DG370" s="174"/>
      <c r="DH370" s="174"/>
      <c r="DI370" s="174"/>
      <c r="DJ370" s="174"/>
      <c r="DK370" s="174"/>
      <c r="DL370" s="174"/>
      <c r="DM370" s="174"/>
      <c r="DN370" s="174"/>
      <c r="DO370" s="174"/>
      <c r="DP370" s="174"/>
      <c r="DQ370" s="174"/>
      <c r="DR370" s="174"/>
      <c r="DS370" s="174"/>
      <c r="DT370" s="174"/>
      <c r="DU370" s="174"/>
      <c r="DV370" s="174"/>
      <c r="DW370" s="174"/>
      <c r="DX370" s="174"/>
      <c r="DY370" s="174"/>
      <c r="DZ370" s="174"/>
      <c r="EA370" s="174"/>
      <c r="EB370" s="174"/>
      <c r="EC370" s="174"/>
      <c r="ED370" s="174"/>
      <c r="EE370" s="174"/>
      <c r="EF370" s="174"/>
      <c r="EG370" s="174"/>
      <c r="EH370" s="174"/>
      <c r="EI370" s="174"/>
      <c r="EJ370" s="174"/>
      <c r="EK370" s="174"/>
      <c r="EL370" s="174"/>
      <c r="EM370" s="174"/>
      <c r="EN370" s="174"/>
      <c r="EO370" s="174"/>
      <c r="EP370" s="174"/>
      <c r="EQ370" s="174"/>
      <c r="ER370" s="174"/>
      <c r="ES370" s="174"/>
      <c r="ET370" s="174"/>
      <c r="EU370" s="174"/>
      <c r="EV370" s="174"/>
      <c r="EW370" s="174"/>
      <c r="EX370" s="174"/>
      <c r="EY370" s="174"/>
      <c r="EZ370" s="174"/>
      <c r="FA370" s="174"/>
      <c r="FB370" s="174"/>
      <c r="FC370" s="174"/>
    </row>
    <row r="371" spans="1:159" x14ac:dyDescent="0.25">
      <c r="A371" s="198"/>
      <c r="B371" s="198"/>
      <c r="C371" s="226"/>
      <c r="D371" s="224" t="str">
        <f>Durasi!B359</f>
        <v>LANTAI 6</v>
      </c>
      <c r="E371" s="229"/>
      <c r="F371" s="230"/>
      <c r="G371" s="235"/>
      <c r="H371" s="234"/>
      <c r="I371" s="231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"/>
      <c r="Y371" s="2"/>
      <c r="Z371" s="2"/>
      <c r="AA371" s="219"/>
      <c r="AB371" s="219"/>
      <c r="AC371" s="219"/>
      <c r="AD371" s="2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7"/>
      <c r="BA371" s="7"/>
      <c r="BB371" s="7"/>
      <c r="BC371" s="7"/>
      <c r="BD371" s="7"/>
      <c r="BE371" s="219"/>
      <c r="BF371" s="219"/>
      <c r="BG371" s="284"/>
      <c r="BH371" s="302"/>
      <c r="BI371" s="216"/>
      <c r="BJ371" s="174"/>
      <c r="BK371" s="174"/>
      <c r="BL371" s="174"/>
      <c r="BM371" s="174"/>
      <c r="BN371" s="174"/>
      <c r="BO371" s="174"/>
      <c r="BP371" s="174"/>
      <c r="BQ371" s="174"/>
      <c r="BR371" s="174"/>
      <c r="BS371" s="174"/>
      <c r="BT371" s="174"/>
      <c r="BU371" s="174"/>
      <c r="BV371" s="174"/>
      <c r="BW371" s="174"/>
      <c r="BX371" s="174"/>
      <c r="BY371" s="174"/>
      <c r="BZ371" s="174"/>
      <c r="CA371" s="174"/>
      <c r="CB371" s="174"/>
      <c r="CC371" s="174"/>
      <c r="CD371" s="174"/>
      <c r="CE371" s="174"/>
      <c r="CF371" s="174"/>
      <c r="CG371" s="174"/>
      <c r="CH371" s="174"/>
      <c r="CI371" s="174"/>
      <c r="CJ371" s="174"/>
      <c r="CL371" s="174"/>
      <c r="CM371" s="174"/>
      <c r="CN371" s="174"/>
      <c r="CO371" s="174"/>
      <c r="CP371" s="174"/>
      <c r="CQ371" s="174"/>
      <c r="CR371" s="174"/>
      <c r="CS371" s="174"/>
      <c r="CT371" s="174"/>
      <c r="CU371" s="174"/>
      <c r="CV371" s="174"/>
      <c r="CW371" s="174"/>
      <c r="CX371" s="174"/>
      <c r="CY371" s="174"/>
      <c r="CZ371" s="174"/>
      <c r="DA371" s="174"/>
      <c r="DB371" s="174"/>
      <c r="DC371" s="174"/>
      <c r="DD371" s="174"/>
      <c r="DE371" s="174"/>
      <c r="DF371" s="174"/>
      <c r="DG371" s="174"/>
      <c r="DH371" s="174"/>
      <c r="DI371" s="174"/>
      <c r="DJ371" s="174"/>
      <c r="DK371" s="174"/>
      <c r="DL371" s="174"/>
      <c r="DM371" s="174"/>
      <c r="DN371" s="174"/>
      <c r="DO371" s="174"/>
      <c r="DP371" s="174"/>
      <c r="DQ371" s="174"/>
      <c r="DR371" s="174"/>
      <c r="DS371" s="174"/>
      <c r="DT371" s="174"/>
      <c r="DU371" s="174"/>
      <c r="DV371" s="174"/>
      <c r="DW371" s="174"/>
      <c r="DX371" s="174"/>
      <c r="DY371" s="174"/>
      <c r="DZ371" s="174"/>
      <c r="EA371" s="174"/>
      <c r="EB371" s="174"/>
      <c r="EC371" s="174"/>
      <c r="ED371" s="174"/>
      <c r="EE371" s="174"/>
      <c r="EF371" s="174"/>
      <c r="EG371" s="174"/>
      <c r="EH371" s="174"/>
      <c r="EI371" s="174"/>
      <c r="EJ371" s="174"/>
      <c r="EK371" s="174"/>
      <c r="EL371" s="174"/>
      <c r="EM371" s="174"/>
      <c r="EN371" s="174"/>
      <c r="EO371" s="174"/>
      <c r="EP371" s="174"/>
      <c r="EQ371" s="174"/>
      <c r="ER371" s="174"/>
      <c r="ES371" s="174"/>
      <c r="ET371" s="174"/>
      <c r="EU371" s="174"/>
      <c r="EV371" s="174"/>
      <c r="EW371" s="174"/>
      <c r="EX371" s="174"/>
      <c r="EY371" s="174"/>
      <c r="EZ371" s="174"/>
      <c r="FA371" s="174"/>
      <c r="FB371" s="174"/>
      <c r="FC371" s="174"/>
    </row>
    <row r="372" spans="1:159" x14ac:dyDescent="0.25">
      <c r="A372" s="198"/>
      <c r="B372" s="198"/>
      <c r="C372" s="226"/>
      <c r="D372" s="224" t="str">
        <f>Durasi!B360</f>
        <v>1. Pekerjaan Cat Tembok</v>
      </c>
      <c r="E372" s="229">
        <f>Durasi!P360</f>
        <v>5</v>
      </c>
      <c r="F372" s="230" t="str">
        <f>Durasi!Q360</f>
        <v>hari</v>
      </c>
      <c r="G372" s="235">
        <f>RAB!F413</f>
        <v>51922858.099392012</v>
      </c>
      <c r="H372" s="234">
        <f>G372/$G$400*100</f>
        <v>0.30010345379385295</v>
      </c>
      <c r="I372" s="231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"/>
      <c r="Y372" s="2"/>
      <c r="Z372" s="2"/>
      <c r="AA372" s="219"/>
      <c r="AB372" s="219"/>
      <c r="AC372" s="219"/>
      <c r="AD372" s="2"/>
      <c r="AE372" s="219"/>
      <c r="AF372" s="219"/>
      <c r="AG372" s="219"/>
      <c r="AH372" s="219"/>
      <c r="AI372" s="219"/>
      <c r="AJ372" s="219"/>
      <c r="AK372" s="219"/>
      <c r="AL372" s="219"/>
      <c r="AM372" s="219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9"/>
      <c r="AY372" s="219"/>
      <c r="AZ372" s="7"/>
      <c r="BA372" s="220">
        <f>H372/$E$372*5</f>
        <v>0.30010345379385295</v>
      </c>
      <c r="BB372" s="219"/>
      <c r="BC372" s="7"/>
      <c r="BD372" s="7"/>
      <c r="BE372" s="7"/>
      <c r="BF372" s="7"/>
      <c r="BG372" s="284"/>
      <c r="BH372" s="302"/>
      <c r="BI372" s="216"/>
      <c r="BJ372" s="174"/>
      <c r="BK372" s="174"/>
      <c r="BL372" s="174"/>
      <c r="BM372" s="174"/>
      <c r="BN372" s="174"/>
      <c r="BO372" s="174"/>
      <c r="BP372" s="174"/>
      <c r="BQ372" s="174"/>
      <c r="BR372" s="174"/>
      <c r="BS372" s="174"/>
      <c r="BT372" s="174"/>
      <c r="BU372" s="174"/>
      <c r="BV372" s="174"/>
      <c r="BW372" s="174"/>
      <c r="BX372" s="174"/>
      <c r="BY372" s="174"/>
      <c r="BZ372" s="174"/>
      <c r="CA372" s="174"/>
      <c r="CB372" s="174"/>
      <c r="CC372" s="174"/>
      <c r="CD372" s="174"/>
      <c r="CE372" s="174"/>
      <c r="CF372" s="174"/>
      <c r="CG372" s="174"/>
      <c r="CH372" s="174"/>
      <c r="CI372" s="174"/>
      <c r="CJ372" s="174"/>
      <c r="CL372" s="174"/>
      <c r="CM372" s="174"/>
      <c r="CN372" s="174"/>
      <c r="CO372" s="174"/>
      <c r="CP372" s="174"/>
      <c r="CQ372" s="174"/>
      <c r="CR372" s="174"/>
      <c r="CS372" s="174"/>
      <c r="CT372" s="174"/>
      <c r="CU372" s="174"/>
      <c r="CV372" s="174"/>
      <c r="CW372" s="174"/>
      <c r="CX372" s="174"/>
      <c r="CY372" s="174"/>
      <c r="CZ372" s="174"/>
      <c r="DA372" s="174"/>
      <c r="DB372" s="174"/>
      <c r="DC372" s="174"/>
      <c r="DD372" s="174"/>
      <c r="DE372" s="174"/>
      <c r="DF372" s="174"/>
      <c r="DG372" s="174"/>
      <c r="DH372" s="174"/>
      <c r="DI372" s="174"/>
      <c r="DJ372" s="174"/>
      <c r="DK372" s="174"/>
      <c r="DL372" s="174"/>
      <c r="DM372" s="174"/>
      <c r="DN372" s="174"/>
      <c r="DO372" s="174"/>
      <c r="DP372" s="174"/>
      <c r="DQ372" s="174"/>
      <c r="DR372" s="174"/>
      <c r="DS372" s="174"/>
      <c r="DT372" s="174"/>
      <c r="DU372" s="174"/>
      <c r="DV372" s="174"/>
      <c r="DW372" s="174"/>
      <c r="DX372" s="174"/>
      <c r="DY372" s="174"/>
      <c r="DZ372" s="174"/>
      <c r="EA372" s="174"/>
      <c r="EB372" s="174"/>
      <c r="EC372" s="174"/>
      <c r="ED372" s="174"/>
      <c r="EE372" s="174"/>
      <c r="EF372" s="174"/>
      <c r="EG372" s="174"/>
      <c r="EH372" s="174"/>
      <c r="EI372" s="174"/>
      <c r="EJ372" s="174"/>
      <c r="EK372" s="174"/>
      <c r="EL372" s="174"/>
      <c r="EM372" s="174"/>
      <c r="EN372" s="174"/>
      <c r="EO372" s="174"/>
      <c r="EP372" s="174"/>
      <c r="EQ372" s="174"/>
      <c r="ER372" s="174"/>
      <c r="ES372" s="174"/>
      <c r="ET372" s="174"/>
      <c r="EU372" s="174"/>
      <c r="EV372" s="174"/>
      <c r="EW372" s="174"/>
      <c r="EX372" s="174"/>
      <c r="EY372" s="174"/>
      <c r="EZ372" s="174"/>
      <c r="FA372" s="174"/>
      <c r="FB372" s="174"/>
      <c r="FC372" s="174"/>
    </row>
    <row r="373" spans="1:159" x14ac:dyDescent="0.25">
      <c r="A373" s="198"/>
      <c r="B373" s="198"/>
      <c r="C373" s="226"/>
      <c r="D373" s="224" t="str">
        <f>Durasi!B361</f>
        <v>2.Pekerjaan Cat Plafond</v>
      </c>
      <c r="E373" s="229">
        <f>Durasi!P361</f>
        <v>3</v>
      </c>
      <c r="F373" s="230" t="str">
        <f>Durasi!Q361</f>
        <v>hari</v>
      </c>
      <c r="G373" s="235">
        <f>RAB!F414</f>
        <v>32568519.281760003</v>
      </c>
      <c r="H373" s="234">
        <f>G373/$G$400*100</f>
        <v>0.1882393512063297</v>
      </c>
      <c r="I373" s="231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"/>
      <c r="Y373" s="2"/>
      <c r="Z373" s="2"/>
      <c r="AA373" s="219"/>
      <c r="AB373" s="219"/>
      <c r="AC373" s="219"/>
      <c r="AD373" s="2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7"/>
      <c r="BA373" s="220">
        <f>H373/$E$373*1</f>
        <v>6.2746450402109896E-2</v>
      </c>
      <c r="BB373" s="220">
        <f>H373/$E$373*2</f>
        <v>0.12549290080421979</v>
      </c>
      <c r="BC373" s="7"/>
      <c r="BD373" s="7"/>
      <c r="BE373" s="7"/>
      <c r="BF373" s="7"/>
      <c r="BG373" s="284"/>
      <c r="BH373" s="302"/>
      <c r="BI373" s="216"/>
      <c r="BJ373" s="174"/>
      <c r="BK373" s="174"/>
      <c r="BL373" s="174"/>
      <c r="BM373" s="174"/>
      <c r="BN373" s="174"/>
      <c r="BO373" s="174"/>
      <c r="BP373" s="174"/>
      <c r="BQ373" s="174"/>
      <c r="BR373" s="174"/>
      <c r="BS373" s="174"/>
      <c r="BT373" s="174"/>
      <c r="BU373" s="174"/>
      <c r="BV373" s="174"/>
      <c r="BW373" s="174"/>
      <c r="BX373" s="174"/>
      <c r="BY373" s="174"/>
      <c r="BZ373" s="174"/>
      <c r="CA373" s="174"/>
      <c r="CB373" s="174"/>
      <c r="CC373" s="174"/>
      <c r="CD373" s="174"/>
      <c r="CE373" s="174"/>
      <c r="CF373" s="174"/>
      <c r="CG373" s="174"/>
      <c r="CH373" s="174"/>
      <c r="CI373" s="174"/>
      <c r="CJ373" s="174"/>
      <c r="CL373" s="174"/>
      <c r="CM373" s="174"/>
      <c r="CN373" s="174"/>
      <c r="CO373" s="174"/>
      <c r="CP373" s="174"/>
      <c r="CQ373" s="174"/>
      <c r="CR373" s="174"/>
      <c r="CS373" s="174"/>
      <c r="CT373" s="174"/>
      <c r="CU373" s="174"/>
      <c r="CV373" s="174"/>
      <c r="CW373" s="174"/>
      <c r="CX373" s="174"/>
      <c r="CY373" s="174"/>
      <c r="CZ373" s="174"/>
      <c r="DA373" s="174"/>
      <c r="DB373" s="174"/>
      <c r="DC373" s="174"/>
      <c r="DD373" s="174"/>
      <c r="DE373" s="174"/>
      <c r="DF373" s="174"/>
      <c r="DG373" s="174"/>
      <c r="DH373" s="174"/>
      <c r="DI373" s="174"/>
      <c r="DJ373" s="174"/>
      <c r="DK373" s="174"/>
      <c r="DL373" s="174"/>
      <c r="DM373" s="174"/>
      <c r="DN373" s="174"/>
      <c r="DO373" s="174"/>
      <c r="DP373" s="174"/>
      <c r="DQ373" s="174"/>
      <c r="DR373" s="174"/>
      <c r="DS373" s="174"/>
      <c r="DT373" s="174"/>
      <c r="DU373" s="174"/>
      <c r="DV373" s="174"/>
      <c r="DW373" s="174"/>
      <c r="DX373" s="174"/>
      <c r="DY373" s="174"/>
      <c r="DZ373" s="174"/>
      <c r="EA373" s="174"/>
      <c r="EB373" s="174"/>
      <c r="EC373" s="174"/>
      <c r="ED373" s="174"/>
      <c r="EE373" s="174"/>
      <c r="EF373" s="174"/>
      <c r="EG373" s="174"/>
      <c r="EH373" s="174"/>
      <c r="EI373" s="174"/>
      <c r="EJ373" s="174"/>
      <c r="EK373" s="174"/>
      <c r="EL373" s="174"/>
      <c r="EM373" s="174"/>
      <c r="EN373" s="174"/>
      <c r="EO373" s="174"/>
      <c r="EP373" s="174"/>
      <c r="EQ373" s="174"/>
      <c r="ER373" s="174"/>
      <c r="ES373" s="174"/>
      <c r="ET373" s="174"/>
      <c r="EU373" s="174"/>
      <c r="EV373" s="174"/>
      <c r="EW373" s="174"/>
      <c r="EX373" s="174"/>
      <c r="EY373" s="174"/>
      <c r="EZ373" s="174"/>
      <c r="FA373" s="174"/>
      <c r="FB373" s="174"/>
      <c r="FC373" s="174"/>
    </row>
    <row r="374" spans="1:159" x14ac:dyDescent="0.25">
      <c r="A374" s="198"/>
      <c r="B374" s="198"/>
      <c r="C374" s="226"/>
      <c r="D374" s="224" t="str">
        <f>Durasi!B362</f>
        <v>3. Pekerjaan Cat Pintu &amp; Jendela</v>
      </c>
      <c r="E374" s="229">
        <f>Durasi!P362</f>
        <v>1</v>
      </c>
      <c r="F374" s="230" t="str">
        <f>Durasi!Q362</f>
        <v>hari</v>
      </c>
      <c r="G374" s="235">
        <f>RAB!F415</f>
        <v>2202334.1424000002</v>
      </c>
      <c r="H374" s="234">
        <f>G374/$G$400*100</f>
        <v>1.2729038938442074E-2</v>
      </c>
      <c r="I374" s="231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"/>
      <c r="Y374" s="2"/>
      <c r="Z374" s="2"/>
      <c r="AA374" s="219"/>
      <c r="AB374" s="219"/>
      <c r="AC374" s="219"/>
      <c r="AD374" s="2"/>
      <c r="AE374" s="219"/>
      <c r="AF374" s="219"/>
      <c r="AG374" s="219"/>
      <c r="AH374" s="219"/>
      <c r="AI374" s="219"/>
      <c r="AJ374" s="219"/>
      <c r="AK374" s="219"/>
      <c r="AL374" s="219"/>
      <c r="AM374" s="219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9"/>
      <c r="AY374" s="219"/>
      <c r="AZ374" s="7"/>
      <c r="BA374" s="219"/>
      <c r="BB374" s="220">
        <f>H374/$E$374*1</f>
        <v>1.2729038938442074E-2</v>
      </c>
      <c r="BC374" s="7"/>
      <c r="BD374" s="7"/>
      <c r="BE374" s="7"/>
      <c r="BF374" s="7"/>
      <c r="BG374" s="284"/>
      <c r="BH374" s="302"/>
      <c r="BI374" s="216"/>
      <c r="BJ374" s="174"/>
      <c r="BK374" s="174"/>
      <c r="BL374" s="174"/>
      <c r="BM374" s="174"/>
      <c r="BN374" s="174"/>
      <c r="BO374" s="174"/>
      <c r="BP374" s="174"/>
      <c r="BQ374" s="174"/>
      <c r="BR374" s="174"/>
      <c r="BS374" s="174"/>
      <c r="BT374" s="174"/>
      <c r="BU374" s="174"/>
      <c r="BV374" s="174"/>
      <c r="BW374" s="174"/>
      <c r="BX374" s="174"/>
      <c r="BY374" s="174"/>
      <c r="BZ374" s="174"/>
      <c r="CA374" s="174"/>
      <c r="CB374" s="174"/>
      <c r="CC374" s="174"/>
      <c r="CD374" s="174"/>
      <c r="CE374" s="174"/>
      <c r="CF374" s="174"/>
      <c r="CG374" s="174"/>
      <c r="CH374" s="174"/>
      <c r="CI374" s="174"/>
      <c r="CJ374" s="174"/>
      <c r="CL374" s="174"/>
      <c r="CM374" s="174"/>
      <c r="CN374" s="174"/>
      <c r="CO374" s="174"/>
      <c r="CP374" s="174"/>
      <c r="CQ374" s="174"/>
      <c r="CR374" s="174"/>
      <c r="CS374" s="174"/>
      <c r="CT374" s="174"/>
      <c r="CU374" s="174"/>
      <c r="CV374" s="174"/>
      <c r="CW374" s="174"/>
      <c r="CX374" s="174"/>
      <c r="CY374" s="174"/>
      <c r="CZ374" s="174"/>
      <c r="DA374" s="174"/>
      <c r="DB374" s="174"/>
      <c r="DC374" s="174"/>
      <c r="DD374" s="174"/>
      <c r="DE374" s="174"/>
      <c r="DF374" s="174"/>
      <c r="DG374" s="174"/>
      <c r="DH374" s="174"/>
      <c r="DI374" s="174"/>
      <c r="DJ374" s="174"/>
      <c r="DK374" s="174"/>
      <c r="DL374" s="174"/>
      <c r="DM374" s="174"/>
      <c r="DN374" s="174"/>
      <c r="DO374" s="174"/>
      <c r="DP374" s="174"/>
      <c r="DQ374" s="174"/>
      <c r="DR374" s="174"/>
      <c r="DS374" s="174"/>
      <c r="DT374" s="174"/>
      <c r="DU374" s="174"/>
      <c r="DV374" s="174"/>
      <c r="DW374" s="174"/>
      <c r="DX374" s="174"/>
      <c r="DY374" s="174"/>
      <c r="DZ374" s="174"/>
      <c r="EA374" s="174"/>
      <c r="EB374" s="174"/>
      <c r="EC374" s="174"/>
      <c r="ED374" s="174"/>
      <c r="EE374" s="174"/>
      <c r="EF374" s="174"/>
      <c r="EG374" s="174"/>
      <c r="EH374" s="174"/>
      <c r="EI374" s="174"/>
      <c r="EJ374" s="174"/>
      <c r="EK374" s="174"/>
      <c r="EL374" s="174"/>
      <c r="EM374" s="174"/>
      <c r="EN374" s="174"/>
      <c r="EO374" s="174"/>
      <c r="EP374" s="174"/>
      <c r="EQ374" s="174"/>
      <c r="ER374" s="174"/>
      <c r="ES374" s="174"/>
      <c r="ET374" s="174"/>
      <c r="EU374" s="174"/>
      <c r="EV374" s="174"/>
      <c r="EW374" s="174"/>
      <c r="EX374" s="174"/>
      <c r="EY374" s="174"/>
      <c r="EZ374" s="174"/>
      <c r="FA374" s="174"/>
      <c r="FB374" s="174"/>
      <c r="FC374" s="174"/>
    </row>
    <row r="375" spans="1:159" x14ac:dyDescent="0.25">
      <c r="A375" s="198"/>
      <c r="B375" s="198"/>
      <c r="C375" s="226"/>
      <c r="D375" s="224" t="str">
        <f>Durasi!B363</f>
        <v>LANTAI 7</v>
      </c>
      <c r="E375" s="229"/>
      <c r="F375" s="230"/>
      <c r="G375" s="235"/>
      <c r="H375" s="234"/>
      <c r="I375" s="231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"/>
      <c r="Y375" s="2"/>
      <c r="Z375" s="2"/>
      <c r="AA375" s="219"/>
      <c r="AB375" s="219"/>
      <c r="AC375" s="219"/>
      <c r="AD375" s="2"/>
      <c r="AE375" s="219"/>
      <c r="AF375" s="219"/>
      <c r="AG375" s="219"/>
      <c r="AH375" s="219"/>
      <c r="AI375" s="219"/>
      <c r="AJ375" s="219"/>
      <c r="AK375" s="219"/>
      <c r="AL375" s="219"/>
      <c r="AM375" s="219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9"/>
      <c r="AY375" s="219"/>
      <c r="AZ375" s="7"/>
      <c r="BA375" s="7"/>
      <c r="BB375" s="7"/>
      <c r="BC375" s="7"/>
      <c r="BD375" s="7"/>
      <c r="BE375" s="219"/>
      <c r="BF375" s="219"/>
      <c r="BG375" s="284"/>
      <c r="BH375" s="302"/>
      <c r="BI375" s="216"/>
      <c r="BJ375" s="174"/>
      <c r="BK375" s="174"/>
      <c r="BL375" s="174"/>
      <c r="BM375" s="174"/>
      <c r="BN375" s="174"/>
      <c r="BO375" s="174"/>
      <c r="BP375" s="174"/>
      <c r="BQ375" s="174"/>
      <c r="BR375" s="174"/>
      <c r="BS375" s="174"/>
      <c r="BT375" s="174"/>
      <c r="BU375" s="174"/>
      <c r="BV375" s="174"/>
      <c r="BW375" s="174"/>
      <c r="BX375" s="174"/>
      <c r="BY375" s="174"/>
      <c r="BZ375" s="174"/>
      <c r="CA375" s="174"/>
      <c r="CB375" s="174"/>
      <c r="CC375" s="174"/>
      <c r="CD375" s="174"/>
      <c r="CE375" s="174"/>
      <c r="CF375" s="174"/>
      <c r="CG375" s="174"/>
      <c r="CH375" s="174"/>
      <c r="CI375" s="174"/>
      <c r="CJ375" s="174"/>
      <c r="CL375" s="174"/>
      <c r="CM375" s="174"/>
      <c r="CN375" s="174"/>
      <c r="CO375" s="174"/>
      <c r="CP375" s="174"/>
      <c r="CQ375" s="174"/>
      <c r="CR375" s="174"/>
      <c r="CS375" s="174"/>
      <c r="CT375" s="174"/>
      <c r="CU375" s="174"/>
      <c r="CV375" s="174"/>
      <c r="CW375" s="174"/>
      <c r="CX375" s="174"/>
      <c r="CY375" s="174"/>
      <c r="CZ375" s="174"/>
      <c r="DA375" s="174"/>
      <c r="DB375" s="174"/>
      <c r="DC375" s="174"/>
      <c r="DD375" s="174"/>
      <c r="DE375" s="174"/>
      <c r="DF375" s="174"/>
      <c r="DG375" s="174"/>
      <c r="DH375" s="174"/>
      <c r="DI375" s="174"/>
      <c r="DJ375" s="174"/>
      <c r="DK375" s="174"/>
      <c r="DL375" s="174"/>
      <c r="DM375" s="174"/>
      <c r="DN375" s="174"/>
      <c r="DO375" s="174"/>
      <c r="DP375" s="174"/>
      <c r="DQ375" s="174"/>
      <c r="DR375" s="174"/>
      <c r="DS375" s="174"/>
      <c r="DT375" s="174"/>
      <c r="DU375" s="174"/>
      <c r="DV375" s="174"/>
      <c r="DW375" s="174"/>
      <c r="DX375" s="174"/>
      <c r="DY375" s="174"/>
      <c r="DZ375" s="174"/>
      <c r="EA375" s="174"/>
      <c r="EB375" s="174"/>
      <c r="EC375" s="174"/>
      <c r="ED375" s="174"/>
      <c r="EE375" s="174"/>
      <c r="EF375" s="174"/>
      <c r="EG375" s="174"/>
      <c r="EH375" s="174"/>
      <c r="EI375" s="174"/>
      <c r="EJ375" s="174"/>
      <c r="EK375" s="174"/>
      <c r="EL375" s="174"/>
      <c r="EM375" s="174"/>
      <c r="EN375" s="174"/>
      <c r="EO375" s="174"/>
      <c r="EP375" s="174"/>
      <c r="EQ375" s="174"/>
      <c r="ER375" s="174"/>
      <c r="ES375" s="174"/>
      <c r="ET375" s="174"/>
      <c r="EU375" s="174"/>
      <c r="EV375" s="174"/>
      <c r="EW375" s="174"/>
      <c r="EX375" s="174"/>
      <c r="EY375" s="174"/>
      <c r="EZ375" s="174"/>
      <c r="FA375" s="174"/>
      <c r="FB375" s="174"/>
      <c r="FC375" s="174"/>
    </row>
    <row r="376" spans="1:159" x14ac:dyDescent="0.25">
      <c r="A376" s="198"/>
      <c r="B376" s="198"/>
      <c r="C376" s="226"/>
      <c r="D376" s="224" t="str">
        <f>Durasi!B364</f>
        <v>1. Pekerjaan Cat Tembok</v>
      </c>
      <c r="E376" s="229">
        <f>Durasi!P364</f>
        <v>5</v>
      </c>
      <c r="F376" s="230" t="str">
        <f>Durasi!Q364</f>
        <v>hari</v>
      </c>
      <c r="G376" s="235">
        <f>RAB!F417</f>
        <v>51922858.099392012</v>
      </c>
      <c r="H376" s="234">
        <f>G376/$G$400*100</f>
        <v>0.30010345379385295</v>
      </c>
      <c r="I376" s="231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"/>
      <c r="Y376" s="2"/>
      <c r="Z376" s="2"/>
      <c r="AA376" s="219"/>
      <c r="AB376" s="219"/>
      <c r="AC376" s="219"/>
      <c r="AD376" s="2"/>
      <c r="AE376" s="219"/>
      <c r="AF376" s="219"/>
      <c r="AG376" s="219"/>
      <c r="AH376" s="219"/>
      <c r="AI376" s="219"/>
      <c r="AJ376" s="219"/>
      <c r="AK376" s="219"/>
      <c r="AL376" s="219"/>
      <c r="AM376" s="219"/>
      <c r="AN376" s="219"/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9"/>
      <c r="AY376" s="219"/>
      <c r="AZ376" s="7"/>
      <c r="BA376" s="7"/>
      <c r="BB376" s="7"/>
      <c r="BC376" s="7"/>
      <c r="BD376" s="7"/>
      <c r="BE376" s="220">
        <f>H376/$E$376*5</f>
        <v>0.30010345379385295</v>
      </c>
      <c r="BF376" s="219"/>
      <c r="BG376" s="284"/>
      <c r="BH376" s="302"/>
      <c r="BI376" s="216"/>
      <c r="BJ376" s="174"/>
      <c r="BK376" s="174"/>
      <c r="BL376" s="174"/>
      <c r="BM376" s="174"/>
      <c r="BN376" s="174"/>
      <c r="BO376" s="174"/>
      <c r="BP376" s="174"/>
      <c r="BQ376" s="174"/>
      <c r="BR376" s="174"/>
      <c r="BS376" s="174"/>
      <c r="BT376" s="174"/>
      <c r="BU376" s="174"/>
      <c r="BV376" s="174"/>
      <c r="BW376" s="174"/>
      <c r="BX376" s="174"/>
      <c r="BY376" s="174"/>
      <c r="BZ376" s="174"/>
      <c r="CA376" s="174"/>
      <c r="CB376" s="174"/>
      <c r="CC376" s="174"/>
      <c r="CD376" s="174"/>
      <c r="CE376" s="174"/>
      <c r="CF376" s="174"/>
      <c r="CG376" s="174"/>
      <c r="CH376" s="174"/>
      <c r="CI376" s="174"/>
      <c r="CJ376" s="174"/>
      <c r="CL376" s="174"/>
      <c r="CM376" s="174"/>
      <c r="CN376" s="174"/>
      <c r="CO376" s="174"/>
      <c r="CP376" s="174"/>
      <c r="CQ376" s="174"/>
      <c r="CR376" s="174"/>
      <c r="CS376" s="174"/>
      <c r="CT376" s="174"/>
      <c r="CU376" s="174"/>
      <c r="CV376" s="174"/>
      <c r="CW376" s="174"/>
      <c r="CX376" s="174"/>
      <c r="CY376" s="174"/>
      <c r="CZ376" s="174"/>
      <c r="DA376" s="174"/>
      <c r="DB376" s="174"/>
      <c r="DC376" s="174"/>
      <c r="DD376" s="174"/>
      <c r="DE376" s="174"/>
      <c r="DF376" s="174"/>
      <c r="DG376" s="174"/>
      <c r="DH376" s="174"/>
      <c r="DI376" s="174"/>
      <c r="DJ376" s="174"/>
      <c r="DK376" s="174"/>
      <c r="DL376" s="174"/>
      <c r="DM376" s="174"/>
      <c r="DN376" s="174"/>
      <c r="DO376" s="174"/>
      <c r="DP376" s="174"/>
      <c r="DQ376" s="174"/>
      <c r="DR376" s="174"/>
      <c r="DS376" s="174"/>
      <c r="DT376" s="174"/>
      <c r="DU376" s="174"/>
      <c r="DV376" s="174"/>
      <c r="DW376" s="174"/>
      <c r="DX376" s="174"/>
      <c r="DY376" s="174"/>
      <c r="DZ376" s="174"/>
      <c r="EA376" s="174"/>
      <c r="EB376" s="174"/>
      <c r="EC376" s="174"/>
      <c r="ED376" s="174"/>
      <c r="EE376" s="174"/>
      <c r="EF376" s="174"/>
      <c r="EG376" s="174"/>
      <c r="EH376" s="174"/>
      <c r="EI376" s="174"/>
      <c r="EJ376" s="174"/>
      <c r="EK376" s="174"/>
      <c r="EL376" s="174"/>
      <c r="EM376" s="174"/>
      <c r="EN376" s="174"/>
      <c r="EO376" s="174"/>
      <c r="EP376" s="174"/>
      <c r="EQ376" s="174"/>
      <c r="ER376" s="174"/>
      <c r="ES376" s="174"/>
      <c r="ET376" s="174"/>
      <c r="EU376" s="174"/>
      <c r="EV376" s="174"/>
      <c r="EW376" s="174"/>
      <c r="EX376" s="174"/>
      <c r="EY376" s="174"/>
      <c r="EZ376" s="174"/>
      <c r="FA376" s="174"/>
      <c r="FB376" s="174"/>
      <c r="FC376" s="174"/>
    </row>
    <row r="377" spans="1:159" x14ac:dyDescent="0.25">
      <c r="A377" s="198"/>
      <c r="B377" s="198"/>
      <c r="C377" s="226"/>
      <c r="D377" s="224" t="str">
        <f>Durasi!B365</f>
        <v>2.Pekerjaan Cat Plafond</v>
      </c>
      <c r="E377" s="229">
        <f>Durasi!P365</f>
        <v>3</v>
      </c>
      <c r="F377" s="230" t="str">
        <f>Durasi!Q365</f>
        <v>hari</v>
      </c>
      <c r="G377" s="235">
        <f>RAB!F418</f>
        <v>32568519.281760003</v>
      </c>
      <c r="H377" s="234">
        <f>G377/$G$400*100</f>
        <v>0.1882393512063297</v>
      </c>
      <c r="I377" s="231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"/>
      <c r="Y377" s="2"/>
      <c r="Z377" s="2"/>
      <c r="AA377" s="219"/>
      <c r="AB377" s="219"/>
      <c r="AC377" s="219"/>
      <c r="AD377" s="2"/>
      <c r="AE377" s="219"/>
      <c r="AF377" s="219"/>
      <c r="AG377" s="219"/>
      <c r="AH377" s="219"/>
      <c r="AI377" s="219"/>
      <c r="AJ377" s="219"/>
      <c r="AK377" s="219"/>
      <c r="AL377" s="219"/>
      <c r="AM377" s="219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9"/>
      <c r="AY377" s="219"/>
      <c r="AZ377" s="7"/>
      <c r="BA377" s="7"/>
      <c r="BB377" s="7"/>
      <c r="BC377" s="7"/>
      <c r="BD377" s="7"/>
      <c r="BE377" s="220">
        <f>H377/$E$377*1</f>
        <v>6.2746450402109896E-2</v>
      </c>
      <c r="BF377" s="220">
        <f>H377/$E$377*2</f>
        <v>0.12549290080421979</v>
      </c>
      <c r="BG377" s="284"/>
      <c r="BH377" s="302"/>
      <c r="BI377" s="216"/>
      <c r="BJ377" s="174"/>
      <c r="BK377" s="174"/>
      <c r="BL377" s="174"/>
      <c r="BM377" s="174"/>
      <c r="BN377" s="174"/>
      <c r="BO377" s="174"/>
      <c r="BP377" s="174"/>
      <c r="BQ377" s="174"/>
      <c r="BR377" s="174"/>
      <c r="BS377" s="174"/>
      <c r="BT377" s="174"/>
      <c r="BU377" s="174"/>
      <c r="BV377" s="174"/>
      <c r="BW377" s="174"/>
      <c r="BX377" s="174"/>
      <c r="BY377" s="174"/>
      <c r="BZ377" s="174"/>
      <c r="CA377" s="174"/>
      <c r="CB377" s="174"/>
      <c r="CC377" s="174"/>
      <c r="CD377" s="174"/>
      <c r="CE377" s="174"/>
      <c r="CF377" s="174"/>
      <c r="CG377" s="174"/>
      <c r="CH377" s="174"/>
      <c r="CI377" s="174"/>
      <c r="CJ377" s="174"/>
      <c r="CL377" s="174"/>
      <c r="CM377" s="174"/>
      <c r="CN377" s="174"/>
      <c r="CO377" s="174"/>
      <c r="CP377" s="174"/>
      <c r="CQ377" s="174"/>
      <c r="CR377" s="174"/>
      <c r="CS377" s="174"/>
      <c r="CT377" s="174"/>
      <c r="CU377" s="174"/>
      <c r="CV377" s="174"/>
      <c r="CW377" s="174"/>
      <c r="CX377" s="174"/>
      <c r="CY377" s="174"/>
      <c r="CZ377" s="174"/>
      <c r="DA377" s="174"/>
      <c r="DB377" s="174"/>
      <c r="DC377" s="174"/>
      <c r="DD377" s="174"/>
      <c r="DE377" s="174"/>
      <c r="DF377" s="174"/>
      <c r="DG377" s="174"/>
      <c r="DH377" s="174"/>
      <c r="DI377" s="174"/>
      <c r="DJ377" s="174"/>
      <c r="DK377" s="174"/>
      <c r="DL377" s="174"/>
      <c r="DM377" s="174"/>
      <c r="DN377" s="174"/>
      <c r="DO377" s="174"/>
      <c r="DP377" s="174"/>
      <c r="DQ377" s="174"/>
      <c r="DR377" s="174"/>
      <c r="DS377" s="174"/>
      <c r="DT377" s="174"/>
      <c r="DU377" s="174"/>
      <c r="DV377" s="174"/>
      <c r="DW377" s="174"/>
      <c r="DX377" s="174"/>
      <c r="DY377" s="174"/>
      <c r="DZ377" s="174"/>
      <c r="EA377" s="174"/>
      <c r="EB377" s="174"/>
      <c r="EC377" s="174"/>
      <c r="ED377" s="174"/>
      <c r="EE377" s="174"/>
      <c r="EF377" s="174"/>
      <c r="EG377" s="174"/>
      <c r="EH377" s="174"/>
      <c r="EI377" s="174"/>
      <c r="EJ377" s="174"/>
      <c r="EK377" s="174"/>
      <c r="EL377" s="174"/>
      <c r="EM377" s="174"/>
      <c r="EN377" s="174"/>
      <c r="EO377" s="174"/>
      <c r="EP377" s="174"/>
      <c r="EQ377" s="174"/>
      <c r="ER377" s="174"/>
      <c r="ES377" s="174"/>
      <c r="ET377" s="174"/>
      <c r="EU377" s="174"/>
      <c r="EV377" s="174"/>
      <c r="EW377" s="174"/>
      <c r="EX377" s="174"/>
      <c r="EY377" s="174"/>
      <c r="EZ377" s="174"/>
      <c r="FA377" s="174"/>
      <c r="FB377" s="174"/>
      <c r="FC377" s="174"/>
    </row>
    <row r="378" spans="1:159" x14ac:dyDescent="0.25">
      <c r="A378" s="198"/>
      <c r="B378" s="198"/>
      <c r="C378" s="227"/>
      <c r="D378" s="225" t="str">
        <f>Durasi!B366</f>
        <v>3. Pekerjaan Cat Pintu &amp; Jendela</v>
      </c>
      <c r="E378" s="242">
        <f>Durasi!P366</f>
        <v>1</v>
      </c>
      <c r="F378" s="243" t="str">
        <f>Durasi!Q366</f>
        <v>hari</v>
      </c>
      <c r="G378" s="236">
        <f>RAB!F419</f>
        <v>2202334.1424000002</v>
      </c>
      <c r="H378" s="237">
        <f>G378/$G$400*100</f>
        <v>1.2729038938442074E-2</v>
      </c>
      <c r="I378" s="233"/>
      <c r="J378" s="221"/>
      <c r="K378" s="221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"/>
      <c r="Y378" s="2"/>
      <c r="Z378" s="2"/>
      <c r="AA378" s="219"/>
      <c r="AB378" s="219"/>
      <c r="AC378" s="219"/>
      <c r="AD378" s="2"/>
      <c r="AE378" s="219"/>
      <c r="AF378" s="219"/>
      <c r="AG378" s="219"/>
      <c r="AH378" s="219"/>
      <c r="AI378" s="219"/>
      <c r="AJ378" s="219"/>
      <c r="AK378" s="219"/>
      <c r="AL378" s="219"/>
      <c r="AM378" s="219"/>
      <c r="AN378" s="219"/>
      <c r="AO378" s="219"/>
      <c r="AP378" s="219"/>
      <c r="AQ378" s="219"/>
      <c r="AR378" s="219"/>
      <c r="AS378" s="219"/>
      <c r="AT378" s="219"/>
      <c r="AU378" s="219"/>
      <c r="AV378" s="219"/>
      <c r="AW378" s="219"/>
      <c r="AX378" s="219"/>
      <c r="AY378" s="219"/>
      <c r="AZ378" s="7"/>
      <c r="BA378" s="7"/>
      <c r="BB378" s="7"/>
      <c r="BC378" s="7"/>
      <c r="BD378" s="7"/>
      <c r="BE378" s="220">
        <f>H378/$E$378*1</f>
        <v>1.2729038938442074E-2</v>
      </c>
      <c r="BF378" s="7"/>
      <c r="BG378" s="284"/>
      <c r="BH378" s="302"/>
      <c r="BI378" s="216"/>
      <c r="BJ378" s="174"/>
      <c r="BK378" s="174"/>
      <c r="BL378" s="174"/>
      <c r="BM378" s="174"/>
      <c r="BN378" s="174"/>
      <c r="BO378" s="174"/>
      <c r="BP378" s="174"/>
      <c r="BQ378" s="174"/>
      <c r="BR378" s="174"/>
      <c r="BS378" s="174"/>
      <c r="BT378" s="174"/>
      <c r="BU378" s="174"/>
      <c r="BV378" s="174"/>
      <c r="BW378" s="174"/>
      <c r="BX378" s="174"/>
      <c r="BY378" s="174"/>
      <c r="BZ378" s="174"/>
      <c r="CA378" s="174"/>
      <c r="CB378" s="174"/>
      <c r="CC378" s="174"/>
      <c r="CD378" s="174"/>
      <c r="CE378" s="174"/>
      <c r="CF378" s="174"/>
      <c r="CG378" s="174"/>
      <c r="CH378" s="174"/>
      <c r="CI378" s="174"/>
      <c r="CJ378" s="174"/>
      <c r="CL378" s="174"/>
      <c r="CM378" s="174"/>
      <c r="CN378" s="174"/>
      <c r="CO378" s="174"/>
      <c r="CP378" s="174"/>
      <c r="CQ378" s="174"/>
      <c r="CR378" s="174"/>
      <c r="CS378" s="174"/>
      <c r="CT378" s="174"/>
      <c r="CU378" s="174"/>
      <c r="CV378" s="174"/>
      <c r="CW378" s="174"/>
      <c r="CX378" s="174"/>
      <c r="CY378" s="174"/>
      <c r="CZ378" s="174"/>
      <c r="DA378" s="174"/>
      <c r="DB378" s="174"/>
      <c r="DC378" s="174"/>
      <c r="DD378" s="174"/>
      <c r="DE378" s="174"/>
      <c r="DF378" s="174"/>
      <c r="DG378" s="174"/>
      <c r="DH378" s="174"/>
      <c r="DI378" s="174"/>
      <c r="DJ378" s="174"/>
      <c r="DK378" s="174"/>
      <c r="DL378" s="174"/>
      <c r="DM378" s="174"/>
      <c r="DN378" s="174"/>
      <c r="DO378" s="174"/>
      <c r="DP378" s="174"/>
      <c r="DQ378" s="174"/>
      <c r="DR378" s="174"/>
      <c r="DS378" s="174"/>
      <c r="DT378" s="174"/>
      <c r="DU378" s="174"/>
      <c r="DV378" s="174"/>
      <c r="DW378" s="174"/>
      <c r="DX378" s="174"/>
      <c r="DY378" s="174"/>
      <c r="DZ378" s="174"/>
      <c r="EA378" s="174"/>
      <c r="EB378" s="174"/>
      <c r="EC378" s="174"/>
      <c r="ED378" s="174"/>
      <c r="EE378" s="174"/>
      <c r="EF378" s="174"/>
      <c r="EG378" s="174"/>
      <c r="EH378" s="174"/>
      <c r="EI378" s="174"/>
      <c r="EJ378" s="174"/>
      <c r="EK378" s="174"/>
      <c r="EL378" s="174"/>
      <c r="EM378" s="174"/>
      <c r="EN378" s="174"/>
      <c r="EO378" s="174"/>
      <c r="EP378" s="174"/>
      <c r="EQ378" s="174"/>
      <c r="ER378" s="174"/>
      <c r="ES378" s="174"/>
      <c r="ET378" s="174"/>
      <c r="EU378" s="174"/>
      <c r="EV378" s="174"/>
      <c r="EW378" s="174"/>
      <c r="EX378" s="174"/>
      <c r="EY378" s="174"/>
      <c r="EZ378" s="174"/>
      <c r="FA378" s="174"/>
      <c r="FB378" s="174"/>
      <c r="FC378" s="174"/>
    </row>
    <row r="379" spans="1:159" x14ac:dyDescent="0.25">
      <c r="A379" s="1"/>
      <c r="B379" s="247"/>
      <c r="C379" s="249"/>
      <c r="D379" s="224" t="s">
        <v>411</v>
      </c>
      <c r="E379" s="229"/>
      <c r="F379" s="241"/>
      <c r="G379" s="248"/>
      <c r="H379" s="237"/>
      <c r="I379" s="231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"/>
      <c r="Y379" s="2"/>
      <c r="Z379" s="2"/>
      <c r="AA379" s="219"/>
      <c r="AB379" s="219"/>
      <c r="AC379" s="219"/>
      <c r="AD379" s="2"/>
      <c r="AE379" s="219"/>
      <c r="AF379" s="219"/>
      <c r="AG379" s="219"/>
      <c r="AH379" s="219"/>
      <c r="AI379" s="219"/>
      <c r="AJ379" s="219"/>
      <c r="AK379" s="219"/>
      <c r="AL379" s="219"/>
      <c r="AM379" s="219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7"/>
      <c r="BA379" s="7"/>
      <c r="BB379" s="7"/>
      <c r="BC379" s="7"/>
      <c r="BD379" s="7"/>
      <c r="BE379" s="219"/>
      <c r="BF379" s="219"/>
      <c r="BG379" s="284"/>
      <c r="BH379" s="302"/>
      <c r="BI379" s="216"/>
      <c r="BJ379" s="174"/>
      <c r="BK379" s="174"/>
      <c r="BL379" s="174"/>
      <c r="BM379" s="174"/>
      <c r="BN379" s="174"/>
      <c r="BO379" s="174"/>
      <c r="BP379" s="174"/>
      <c r="BQ379" s="174"/>
      <c r="BR379" s="174"/>
      <c r="BS379" s="174"/>
      <c r="BT379" s="174"/>
      <c r="BU379" s="174"/>
      <c r="BV379" s="174"/>
      <c r="BW379" s="174"/>
      <c r="BX379" s="174"/>
      <c r="BY379" s="174"/>
      <c r="BZ379" s="174"/>
      <c r="CA379" s="174"/>
      <c r="CB379" s="174"/>
      <c r="CC379" s="174"/>
      <c r="CD379" s="174"/>
      <c r="CE379" s="174"/>
      <c r="CF379" s="174"/>
      <c r="CG379" s="174"/>
      <c r="CH379" s="174"/>
      <c r="CI379" s="174"/>
      <c r="CJ379" s="174"/>
      <c r="CL379" s="174"/>
      <c r="CM379" s="174"/>
      <c r="CN379" s="174"/>
      <c r="CO379" s="174"/>
      <c r="CP379" s="174"/>
      <c r="CQ379" s="174"/>
      <c r="CR379" s="174"/>
      <c r="CS379" s="174"/>
      <c r="CT379" s="174"/>
      <c r="CU379" s="174"/>
      <c r="CV379" s="174"/>
      <c r="CW379" s="174"/>
      <c r="CX379" s="174"/>
      <c r="CY379" s="174"/>
      <c r="CZ379" s="174"/>
      <c r="DA379" s="174"/>
      <c r="DB379" s="174"/>
      <c r="DC379" s="174"/>
      <c r="DD379" s="174"/>
      <c r="DE379" s="174"/>
      <c r="DF379" s="174"/>
      <c r="DG379" s="174"/>
      <c r="DH379" s="174"/>
      <c r="DI379" s="174"/>
      <c r="DJ379" s="174"/>
      <c r="DK379" s="174"/>
      <c r="DL379" s="174"/>
      <c r="DM379" s="174"/>
      <c r="DN379" s="174"/>
      <c r="DO379" s="174"/>
      <c r="DP379" s="174"/>
      <c r="DQ379" s="174"/>
      <c r="DR379" s="174"/>
      <c r="DS379" s="174"/>
      <c r="DT379" s="174"/>
      <c r="DU379" s="174"/>
      <c r="DV379" s="174"/>
      <c r="DW379" s="174"/>
      <c r="DX379" s="174"/>
      <c r="DY379" s="174"/>
      <c r="DZ379" s="174"/>
      <c r="EA379" s="174"/>
      <c r="EB379" s="174"/>
      <c r="EC379" s="174"/>
      <c r="ED379" s="174"/>
      <c r="EE379" s="174"/>
      <c r="EF379" s="174"/>
      <c r="EG379" s="174"/>
      <c r="EH379" s="174"/>
      <c r="EI379" s="174"/>
      <c r="EJ379" s="174"/>
      <c r="EK379" s="174"/>
      <c r="EL379" s="174"/>
      <c r="EM379" s="174"/>
      <c r="EN379" s="174"/>
      <c r="EO379" s="174"/>
      <c r="EP379" s="174"/>
      <c r="EQ379" s="174"/>
      <c r="ER379" s="174"/>
      <c r="ES379" s="174"/>
      <c r="ET379" s="174"/>
      <c r="EU379" s="174"/>
      <c r="EV379" s="174"/>
      <c r="EW379" s="174"/>
      <c r="EX379" s="174"/>
      <c r="EY379" s="174"/>
      <c r="EZ379" s="174"/>
      <c r="FA379" s="174"/>
      <c r="FB379" s="174"/>
      <c r="FC379" s="174"/>
    </row>
    <row r="380" spans="1:159" x14ac:dyDescent="0.25">
      <c r="A380" s="1"/>
      <c r="B380" s="247"/>
      <c r="C380" s="249"/>
      <c r="D380" s="224" t="str">
        <f>D376</f>
        <v>1. Pekerjaan Cat Tembok</v>
      </c>
      <c r="E380" s="229">
        <f>E376</f>
        <v>5</v>
      </c>
      <c r="F380" s="241" t="s">
        <v>365</v>
      </c>
      <c r="G380" s="248">
        <f>G376</f>
        <v>51922858.099392012</v>
      </c>
      <c r="H380" s="237">
        <f>G380/$G$400*100</f>
        <v>0.30010345379385295</v>
      </c>
      <c r="I380" s="231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"/>
      <c r="Y380" s="2"/>
      <c r="Z380" s="2"/>
      <c r="AA380" s="219"/>
      <c r="AB380" s="219"/>
      <c r="AC380" s="219"/>
      <c r="AD380" s="2"/>
      <c r="AE380" s="219"/>
      <c r="AF380" s="219"/>
      <c r="AG380" s="219"/>
      <c r="AH380" s="219"/>
      <c r="AI380" s="219"/>
      <c r="AJ380" s="219"/>
      <c r="AK380" s="219"/>
      <c r="AL380" s="219"/>
      <c r="AM380" s="219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9"/>
      <c r="AY380" s="219"/>
      <c r="AZ380" s="7"/>
      <c r="BA380" s="7"/>
      <c r="BB380" s="7"/>
      <c r="BC380" s="7"/>
      <c r="BD380" s="7"/>
      <c r="BE380" s="219"/>
      <c r="BF380" s="220">
        <f>H380/$E$380*5</f>
        <v>0.30010345379385295</v>
      </c>
      <c r="BG380" s="284"/>
      <c r="BH380" s="303"/>
      <c r="BI380" s="216"/>
      <c r="BJ380" s="174"/>
      <c r="BK380" s="174"/>
      <c r="BL380" s="174"/>
      <c r="BM380" s="174"/>
      <c r="BN380" s="174"/>
      <c r="BO380" s="174"/>
      <c r="BP380" s="174"/>
      <c r="BQ380" s="174"/>
      <c r="BR380" s="174"/>
      <c r="BS380" s="174"/>
      <c r="BT380" s="174"/>
      <c r="BU380" s="174"/>
      <c r="BV380" s="174"/>
      <c r="BW380" s="174"/>
      <c r="BX380" s="174"/>
      <c r="BY380" s="174"/>
      <c r="BZ380" s="174"/>
      <c r="CA380" s="174"/>
      <c r="CB380" s="174"/>
      <c r="CC380" s="174"/>
      <c r="CD380" s="174"/>
      <c r="CE380" s="174"/>
      <c r="CF380" s="174"/>
      <c r="CG380" s="174"/>
      <c r="CH380" s="174"/>
      <c r="CI380" s="174"/>
      <c r="CJ380" s="174"/>
      <c r="CL380" s="174"/>
      <c r="CM380" s="174"/>
      <c r="CN380" s="174"/>
      <c r="CO380" s="174"/>
      <c r="CP380" s="174"/>
      <c r="CQ380" s="174"/>
      <c r="CR380" s="174"/>
      <c r="CS380" s="174"/>
      <c r="CT380" s="174"/>
      <c r="CU380" s="174"/>
      <c r="CV380" s="174"/>
      <c r="CW380" s="174"/>
      <c r="CX380" s="174"/>
      <c r="CY380" s="174"/>
      <c r="CZ380" s="174"/>
      <c r="DA380" s="174"/>
      <c r="DB380" s="174"/>
      <c r="DC380" s="174"/>
      <c r="DD380" s="174"/>
      <c r="DE380" s="174"/>
      <c r="DF380" s="174"/>
      <c r="DG380" s="174"/>
      <c r="DH380" s="174"/>
      <c r="DI380" s="174"/>
      <c r="DJ380" s="174"/>
      <c r="DK380" s="174"/>
      <c r="DL380" s="174"/>
      <c r="DM380" s="174"/>
      <c r="DN380" s="174"/>
      <c r="DO380" s="174"/>
      <c r="DP380" s="174"/>
      <c r="DQ380" s="174"/>
      <c r="DR380" s="174"/>
      <c r="DS380" s="174"/>
      <c r="DT380" s="174"/>
      <c r="DU380" s="174"/>
      <c r="DV380" s="174"/>
      <c r="DW380" s="174"/>
      <c r="DX380" s="174"/>
      <c r="DY380" s="174"/>
      <c r="DZ380" s="174"/>
      <c r="EA380" s="174"/>
      <c r="EB380" s="174"/>
      <c r="EC380" s="174"/>
      <c r="ED380" s="174"/>
      <c r="EE380" s="174"/>
      <c r="EF380" s="174"/>
      <c r="EG380" s="174"/>
      <c r="EH380" s="174"/>
      <c r="EI380" s="174"/>
      <c r="EJ380" s="174"/>
      <c r="EK380" s="174"/>
      <c r="EL380" s="174"/>
      <c r="EM380" s="174"/>
      <c r="EN380" s="174"/>
      <c r="EO380" s="174"/>
      <c r="EP380" s="174"/>
      <c r="EQ380" s="174"/>
      <c r="ER380" s="174"/>
      <c r="ES380" s="174"/>
      <c r="ET380" s="174"/>
      <c r="EU380" s="174"/>
      <c r="EV380" s="174"/>
      <c r="EW380" s="174"/>
      <c r="EX380" s="174"/>
      <c r="EY380" s="174"/>
      <c r="EZ380" s="174"/>
      <c r="FA380" s="174"/>
      <c r="FB380" s="174"/>
      <c r="FC380" s="174"/>
    </row>
    <row r="381" spans="1:159" x14ac:dyDescent="0.25">
      <c r="A381" s="1"/>
      <c r="B381" s="247"/>
      <c r="C381" s="249"/>
      <c r="D381" s="224" t="str">
        <f t="shared" ref="D381:E382" si="8">D377</f>
        <v>2.Pekerjaan Cat Plafond</v>
      </c>
      <c r="E381" s="229">
        <f t="shared" si="8"/>
        <v>3</v>
      </c>
      <c r="F381" s="241" t="s">
        <v>365</v>
      </c>
      <c r="G381" s="248">
        <f t="shared" ref="G381:G382" si="9">G377</f>
        <v>32568519.281760003</v>
      </c>
      <c r="H381" s="237">
        <f>G381/$G$400*100</f>
        <v>0.1882393512063297</v>
      </c>
      <c r="I381" s="231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"/>
      <c r="Y381" s="2"/>
      <c r="Z381" s="2"/>
      <c r="AA381" s="219"/>
      <c r="AB381" s="219"/>
      <c r="AC381" s="219"/>
      <c r="AD381" s="2"/>
      <c r="AE381" s="219"/>
      <c r="AF381" s="219"/>
      <c r="AG381" s="219"/>
      <c r="AH381" s="219"/>
      <c r="AI381" s="219"/>
      <c r="AJ381" s="219"/>
      <c r="AK381" s="219"/>
      <c r="AL381" s="219"/>
      <c r="AM381" s="219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9"/>
      <c r="AY381" s="219"/>
      <c r="AZ381" s="7"/>
      <c r="BA381" s="7"/>
      <c r="BB381" s="7"/>
      <c r="BC381" s="7"/>
      <c r="BD381" s="7"/>
      <c r="BE381" s="219"/>
      <c r="BF381" s="7"/>
      <c r="BG381" s="250">
        <f>H381/$E$381*3</f>
        <v>0.18823935120632967</v>
      </c>
      <c r="BH381" s="302"/>
      <c r="BI381" s="216"/>
      <c r="BJ381" s="174"/>
      <c r="BK381" s="174"/>
      <c r="BL381" s="174"/>
      <c r="BM381" s="174"/>
      <c r="BN381" s="174"/>
      <c r="BO381" s="174"/>
      <c r="BP381" s="174"/>
      <c r="BQ381" s="174"/>
      <c r="BR381" s="174"/>
      <c r="BS381" s="174"/>
      <c r="BT381" s="174"/>
      <c r="BU381" s="174"/>
      <c r="BV381" s="174"/>
      <c r="BW381" s="174"/>
      <c r="BX381" s="174"/>
      <c r="BY381" s="174"/>
      <c r="BZ381" s="174"/>
      <c r="CA381" s="174"/>
      <c r="CB381" s="174"/>
      <c r="CC381" s="174"/>
      <c r="CD381" s="174"/>
      <c r="CE381" s="174"/>
      <c r="CF381" s="174"/>
      <c r="CG381" s="174"/>
      <c r="CH381" s="174"/>
      <c r="CI381" s="174"/>
      <c r="CJ381" s="174"/>
      <c r="CL381" s="174"/>
      <c r="CM381" s="174"/>
      <c r="CN381" s="174"/>
      <c r="CO381" s="174"/>
      <c r="CP381" s="174"/>
      <c r="CQ381" s="174"/>
      <c r="CR381" s="174"/>
      <c r="CS381" s="174"/>
      <c r="CT381" s="174"/>
      <c r="CU381" s="174"/>
      <c r="CV381" s="174"/>
      <c r="CW381" s="174"/>
      <c r="CX381" s="174"/>
      <c r="CY381" s="174"/>
      <c r="CZ381" s="174"/>
      <c r="DA381" s="174"/>
      <c r="DB381" s="174"/>
      <c r="DC381" s="174"/>
      <c r="DD381" s="174"/>
      <c r="DE381" s="174"/>
      <c r="DF381" s="174"/>
      <c r="DG381" s="174"/>
      <c r="DH381" s="174"/>
      <c r="DI381" s="174"/>
      <c r="DJ381" s="174"/>
      <c r="DK381" s="174"/>
      <c r="DL381" s="174"/>
      <c r="DM381" s="174"/>
      <c r="DN381" s="174"/>
      <c r="DO381" s="174"/>
      <c r="DP381" s="174"/>
      <c r="DQ381" s="174"/>
      <c r="DR381" s="174"/>
      <c r="DS381" s="174"/>
      <c r="DT381" s="174"/>
      <c r="DU381" s="174"/>
      <c r="DV381" s="174"/>
      <c r="DW381" s="174"/>
      <c r="DX381" s="174"/>
      <c r="DY381" s="174"/>
      <c r="DZ381" s="174"/>
      <c r="EA381" s="174"/>
      <c r="EB381" s="174"/>
      <c r="EC381" s="174"/>
      <c r="ED381" s="174"/>
      <c r="EE381" s="174"/>
      <c r="EF381" s="174"/>
      <c r="EG381" s="174"/>
      <c r="EH381" s="174"/>
      <c r="EI381" s="174"/>
      <c r="EJ381" s="174"/>
      <c r="EK381" s="174"/>
      <c r="EL381" s="174"/>
      <c r="EM381" s="174"/>
      <c r="EN381" s="174"/>
      <c r="EO381" s="174"/>
      <c r="EP381" s="174"/>
      <c r="EQ381" s="174"/>
      <c r="ER381" s="174"/>
      <c r="ES381" s="174"/>
      <c r="ET381" s="174"/>
      <c r="EU381" s="174"/>
      <c r="EV381" s="174"/>
      <c r="EW381" s="174"/>
      <c r="EX381" s="174"/>
      <c r="EY381" s="174"/>
      <c r="EZ381" s="174"/>
      <c r="FA381" s="174"/>
      <c r="FB381" s="174"/>
      <c r="FC381" s="174"/>
    </row>
    <row r="382" spans="1:159" x14ac:dyDescent="0.25">
      <c r="A382" s="1"/>
      <c r="B382" s="1"/>
      <c r="C382" s="227"/>
      <c r="D382" s="225" t="str">
        <f t="shared" si="8"/>
        <v>3. Pekerjaan Cat Pintu &amp; Jendela</v>
      </c>
      <c r="E382" s="242">
        <f t="shared" si="8"/>
        <v>1</v>
      </c>
      <c r="F382" s="251" t="s">
        <v>365</v>
      </c>
      <c r="G382" s="283">
        <f t="shared" si="9"/>
        <v>2202334.1424000002</v>
      </c>
      <c r="H382" s="237">
        <f>G382/$G$400*100</f>
        <v>1.2729038938442074E-2</v>
      </c>
      <c r="I382" s="233"/>
      <c r="J382" s="221"/>
      <c r="K382" s="221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"/>
      <c r="Y382" s="2"/>
      <c r="Z382" s="2"/>
      <c r="AA382" s="219"/>
      <c r="AB382" s="219"/>
      <c r="AC382" s="219"/>
      <c r="AD382" s="2"/>
      <c r="AE382" s="219"/>
      <c r="AF382" s="219"/>
      <c r="AG382" s="219"/>
      <c r="AH382" s="219"/>
      <c r="AI382" s="219"/>
      <c r="AJ382" s="219"/>
      <c r="AK382" s="219"/>
      <c r="AL382" s="219"/>
      <c r="AM382" s="219"/>
      <c r="AN382" s="219"/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9"/>
      <c r="AY382" s="219"/>
      <c r="AZ382" s="7"/>
      <c r="BA382" s="7"/>
      <c r="BB382" s="7"/>
      <c r="BC382" s="7"/>
      <c r="BD382" s="7"/>
      <c r="BE382" s="219"/>
      <c r="BF382" s="7"/>
      <c r="BG382" s="250">
        <f>H382/$E$382*1</f>
        <v>1.2729038938442074E-2</v>
      </c>
      <c r="BH382" s="302"/>
      <c r="BI382" s="216"/>
      <c r="BJ382" s="174"/>
      <c r="BK382" s="174"/>
      <c r="BL382" s="174"/>
      <c r="BM382" s="174"/>
      <c r="BN382" s="174"/>
      <c r="BO382" s="174"/>
      <c r="BP382" s="174"/>
      <c r="BQ382" s="174"/>
      <c r="BR382" s="174"/>
      <c r="BS382" s="174"/>
      <c r="BT382" s="174"/>
      <c r="BU382" s="174"/>
      <c r="BV382" s="174"/>
      <c r="BW382" s="174"/>
      <c r="BX382" s="174"/>
      <c r="BY382" s="174"/>
      <c r="BZ382" s="174"/>
      <c r="CA382" s="174"/>
      <c r="CB382" s="174"/>
      <c r="CC382" s="174"/>
      <c r="CD382" s="174"/>
      <c r="CE382" s="174"/>
      <c r="CF382" s="174"/>
      <c r="CG382" s="174"/>
      <c r="CH382" s="174"/>
      <c r="CI382" s="174"/>
      <c r="CJ382" s="174"/>
      <c r="CL382" s="174"/>
      <c r="CM382" s="174"/>
      <c r="CN382" s="174"/>
      <c r="CO382" s="174"/>
      <c r="CP382" s="174"/>
      <c r="CQ382" s="174"/>
      <c r="CR382" s="174"/>
      <c r="CS382" s="174"/>
      <c r="CT382" s="174"/>
      <c r="CU382" s="174"/>
      <c r="CV382" s="174"/>
      <c r="CW382" s="174"/>
      <c r="CX382" s="174"/>
      <c r="CY382" s="174"/>
      <c r="CZ382" s="174"/>
      <c r="DA382" s="174"/>
      <c r="DB382" s="174"/>
      <c r="DC382" s="174"/>
      <c r="DD382" s="174"/>
      <c r="DE382" s="174"/>
      <c r="DF382" s="174"/>
      <c r="DG382" s="174"/>
      <c r="DH382" s="174"/>
      <c r="DI382" s="174"/>
      <c r="DJ382" s="174"/>
      <c r="DK382" s="174"/>
      <c r="DL382" s="174"/>
      <c r="DM382" s="174"/>
      <c r="DN382" s="174"/>
      <c r="DO382" s="174"/>
      <c r="DP382" s="174"/>
      <c r="DQ382" s="174"/>
      <c r="DR382" s="174"/>
      <c r="DS382" s="174"/>
      <c r="DT382" s="174"/>
      <c r="DU382" s="174"/>
      <c r="DV382" s="174"/>
      <c r="DW382" s="174"/>
      <c r="DX382" s="174"/>
      <c r="DY382" s="174"/>
      <c r="DZ382" s="174"/>
      <c r="EA382" s="174"/>
      <c r="EB382" s="174"/>
      <c r="EC382" s="174"/>
      <c r="ED382" s="174"/>
      <c r="EE382" s="174"/>
      <c r="EF382" s="174"/>
      <c r="EG382" s="174"/>
      <c r="EH382" s="174"/>
      <c r="EI382" s="174"/>
      <c r="EJ382" s="174"/>
      <c r="EK382" s="174"/>
      <c r="EL382" s="174"/>
      <c r="EM382" s="174"/>
      <c r="EN382" s="174"/>
      <c r="EO382" s="174"/>
      <c r="EP382" s="174"/>
      <c r="EQ382" s="174"/>
      <c r="ER382" s="174"/>
      <c r="ES382" s="174"/>
      <c r="ET382" s="174"/>
      <c r="EU382" s="174"/>
      <c r="EV382" s="174"/>
      <c r="EW382" s="174"/>
      <c r="EX382" s="174"/>
      <c r="EY382" s="174"/>
      <c r="EZ382" s="174"/>
      <c r="FA382" s="174"/>
      <c r="FB382" s="174"/>
      <c r="FC382" s="174"/>
    </row>
    <row r="383" spans="1:159" x14ac:dyDescent="0.25">
      <c r="A383" s="1"/>
      <c r="B383" s="1"/>
      <c r="C383" s="226" t="s">
        <v>416</v>
      </c>
      <c r="D383" s="224" t="s">
        <v>417</v>
      </c>
      <c r="E383" s="229"/>
      <c r="F383" s="241"/>
      <c r="G383" s="248"/>
      <c r="H383" s="237"/>
      <c r="I383" s="231"/>
      <c r="J383" s="231"/>
      <c r="K383" s="231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"/>
      <c r="Y383" s="2"/>
      <c r="Z383" s="2"/>
      <c r="AA383" s="219"/>
      <c r="AB383" s="219"/>
      <c r="AC383" s="219"/>
      <c r="AD383" s="2"/>
      <c r="AE383" s="219"/>
      <c r="AF383" s="219"/>
      <c r="AG383" s="219"/>
      <c r="AH383" s="219"/>
      <c r="AI383" s="219"/>
      <c r="AJ383" s="219"/>
      <c r="AK383" s="219"/>
      <c r="AL383" s="219"/>
      <c r="AM383" s="219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9"/>
      <c r="AY383" s="219"/>
      <c r="AZ383" s="7"/>
      <c r="BA383" s="7"/>
      <c r="BB383" s="7"/>
      <c r="BC383" s="7"/>
      <c r="BD383" s="7"/>
      <c r="BE383" s="219"/>
      <c r="BF383" s="7"/>
      <c r="BG383" s="284"/>
      <c r="BH383" s="302"/>
      <c r="BI383" s="216"/>
      <c r="BJ383" s="174"/>
      <c r="BK383" s="174"/>
      <c r="BL383" s="174"/>
      <c r="BM383" s="174"/>
      <c r="BN383" s="174"/>
      <c r="BO383" s="174"/>
      <c r="BP383" s="174"/>
      <c r="BQ383" s="174"/>
      <c r="BR383" s="174"/>
      <c r="BS383" s="174"/>
      <c r="BT383" s="174"/>
      <c r="BU383" s="174"/>
      <c r="BV383" s="174"/>
      <c r="BW383" s="174"/>
      <c r="BX383" s="174"/>
      <c r="BY383" s="174"/>
      <c r="BZ383" s="174"/>
      <c r="CA383" s="174"/>
      <c r="CB383" s="174"/>
      <c r="CC383" s="174"/>
      <c r="CD383" s="174"/>
      <c r="CE383" s="174"/>
      <c r="CF383" s="174"/>
      <c r="CG383" s="174"/>
      <c r="CH383" s="174"/>
      <c r="CI383" s="174"/>
      <c r="CJ383" s="174"/>
      <c r="CL383" s="174"/>
      <c r="CM383" s="174"/>
      <c r="CN383" s="174"/>
      <c r="CO383" s="174"/>
      <c r="CP383" s="174"/>
      <c r="CQ383" s="174"/>
      <c r="CR383" s="174"/>
      <c r="CS383" s="174"/>
      <c r="CT383" s="174"/>
      <c r="CU383" s="174"/>
      <c r="CV383" s="174"/>
      <c r="CW383" s="174"/>
      <c r="CX383" s="174"/>
      <c r="CY383" s="174"/>
      <c r="CZ383" s="174"/>
      <c r="DA383" s="174"/>
      <c r="DB383" s="174"/>
      <c r="DC383" s="174"/>
      <c r="DD383" s="174"/>
      <c r="DE383" s="174"/>
      <c r="DF383" s="174"/>
      <c r="DG383" s="174"/>
      <c r="DH383" s="174"/>
      <c r="DI383" s="174"/>
      <c r="DJ383" s="174"/>
      <c r="DK383" s="174"/>
      <c r="DL383" s="174"/>
      <c r="DM383" s="174"/>
      <c r="DN383" s="174"/>
      <c r="DO383" s="174"/>
      <c r="DP383" s="174"/>
      <c r="DQ383" s="174"/>
      <c r="DR383" s="174"/>
      <c r="DS383" s="174"/>
      <c r="DT383" s="174"/>
      <c r="DU383" s="174"/>
      <c r="DV383" s="174"/>
      <c r="DW383" s="174"/>
      <c r="DX383" s="174"/>
      <c r="DY383" s="174"/>
      <c r="DZ383" s="174"/>
      <c r="EA383" s="174"/>
      <c r="EB383" s="174"/>
      <c r="EC383" s="174"/>
      <c r="ED383" s="174"/>
      <c r="EE383" s="174"/>
      <c r="EF383" s="174"/>
      <c r="EG383" s="174"/>
      <c r="EH383" s="174"/>
      <c r="EI383" s="174"/>
      <c r="EJ383" s="174"/>
      <c r="EK383" s="174"/>
      <c r="EL383" s="174"/>
      <c r="EM383" s="174"/>
      <c r="EN383" s="174"/>
      <c r="EO383" s="174"/>
      <c r="EP383" s="174"/>
      <c r="EQ383" s="174"/>
      <c r="ER383" s="174"/>
      <c r="ES383" s="174"/>
      <c r="ET383" s="174"/>
      <c r="EU383" s="174"/>
      <c r="EV383" s="174"/>
      <c r="EW383" s="174"/>
      <c r="EX383" s="174"/>
      <c r="EY383" s="174"/>
      <c r="EZ383" s="174"/>
      <c r="FA383" s="174"/>
      <c r="FB383" s="174"/>
      <c r="FC383" s="174"/>
    </row>
    <row r="384" spans="1:159" x14ac:dyDescent="0.25">
      <c r="A384" s="1"/>
      <c r="B384" s="1"/>
      <c r="C384" s="226"/>
      <c r="D384" s="224" t="str">
        <f>RAB!B428</f>
        <v>LANTAI 1</v>
      </c>
      <c r="E384" s="229"/>
      <c r="F384" s="241"/>
      <c r="G384" s="248"/>
      <c r="H384" s="237"/>
      <c r="I384" s="231"/>
      <c r="J384" s="231"/>
      <c r="K384" s="231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"/>
      <c r="Y384" s="2"/>
      <c r="Z384" s="2"/>
      <c r="AA384" s="219"/>
      <c r="AB384" s="219"/>
      <c r="AC384" s="219"/>
      <c r="AD384" s="2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84"/>
      <c r="BH384" s="302"/>
      <c r="BI384" s="216"/>
      <c r="BJ384" s="174"/>
      <c r="BK384" s="174"/>
      <c r="BL384" s="174"/>
      <c r="BM384" s="174"/>
      <c r="BN384" s="174"/>
      <c r="BO384" s="174"/>
      <c r="BP384" s="174"/>
      <c r="BQ384" s="174"/>
      <c r="BR384" s="174"/>
      <c r="BS384" s="174"/>
      <c r="BT384" s="174"/>
      <c r="BU384" s="174"/>
      <c r="BV384" s="174"/>
      <c r="BW384" s="174"/>
      <c r="BX384" s="174"/>
      <c r="BY384" s="174"/>
      <c r="BZ384" s="174"/>
      <c r="CA384" s="174"/>
      <c r="CB384" s="174"/>
      <c r="CC384" s="174"/>
      <c r="CD384" s="174"/>
      <c r="CE384" s="174"/>
      <c r="CF384" s="174"/>
      <c r="CG384" s="174"/>
      <c r="CH384" s="174"/>
      <c r="CI384" s="174"/>
      <c r="CJ384" s="174"/>
      <c r="CL384" s="174"/>
      <c r="CM384" s="174"/>
      <c r="CN384" s="174"/>
      <c r="CO384" s="174"/>
      <c r="CP384" s="174"/>
      <c r="CQ384" s="174"/>
      <c r="CR384" s="174"/>
      <c r="CS384" s="174"/>
      <c r="CT384" s="174"/>
      <c r="CU384" s="174"/>
      <c r="CV384" s="174"/>
      <c r="CW384" s="174"/>
      <c r="CX384" s="174"/>
      <c r="CY384" s="174"/>
      <c r="CZ384" s="174"/>
      <c r="DA384" s="174"/>
      <c r="DB384" s="174"/>
      <c r="DC384" s="174"/>
      <c r="DD384" s="174"/>
      <c r="DE384" s="174"/>
      <c r="DF384" s="174"/>
      <c r="DG384" s="174"/>
      <c r="DH384" s="174"/>
      <c r="DI384" s="174"/>
      <c r="DJ384" s="174"/>
      <c r="DK384" s="174"/>
      <c r="DL384" s="174"/>
      <c r="DM384" s="174"/>
      <c r="DN384" s="174"/>
      <c r="DO384" s="174"/>
      <c r="DP384" s="174"/>
      <c r="DQ384" s="174"/>
      <c r="DR384" s="174"/>
      <c r="DS384" s="174"/>
      <c r="DT384" s="174"/>
      <c r="DU384" s="174"/>
      <c r="DV384" s="174"/>
      <c r="DW384" s="174"/>
      <c r="DX384" s="174"/>
      <c r="DY384" s="174"/>
      <c r="DZ384" s="174"/>
      <c r="EA384" s="174"/>
      <c r="EB384" s="174"/>
      <c r="EC384" s="174"/>
      <c r="ED384" s="174"/>
      <c r="EE384" s="174"/>
      <c r="EF384" s="174"/>
      <c r="EG384" s="174"/>
      <c r="EH384" s="174"/>
      <c r="EI384" s="174"/>
      <c r="EJ384" s="174"/>
      <c r="EK384" s="174"/>
      <c r="EL384" s="174"/>
      <c r="EM384" s="174"/>
      <c r="EN384" s="174"/>
      <c r="EO384" s="174"/>
      <c r="EP384" s="174"/>
      <c r="EQ384" s="174"/>
      <c r="ER384" s="174"/>
      <c r="ES384" s="174"/>
      <c r="ET384" s="174"/>
      <c r="EU384" s="174"/>
      <c r="EV384" s="174"/>
      <c r="EW384" s="174"/>
      <c r="EX384" s="174"/>
      <c r="EY384" s="174"/>
      <c r="EZ384" s="174"/>
      <c r="FA384" s="174"/>
      <c r="FB384" s="174"/>
      <c r="FC384" s="174"/>
    </row>
    <row r="385" spans="1:159" x14ac:dyDescent="0.25">
      <c r="A385" s="1"/>
      <c r="B385" s="1"/>
      <c r="C385" s="226"/>
      <c r="D385" s="224" t="str">
        <f>RAB!B429</f>
        <v>Plester Dinding</v>
      </c>
      <c r="E385" s="229">
        <f>Durasi!P369</f>
        <v>5</v>
      </c>
      <c r="F385" s="241" t="s">
        <v>365</v>
      </c>
      <c r="G385" s="248">
        <f>RAB!F429</f>
        <v>65101710.633119978</v>
      </c>
      <c r="H385" s="237">
        <f t="shared" ref="H385:H399" si="10">G385/$G$400*100</f>
        <v>0.37627451423202912</v>
      </c>
      <c r="I385" s="231"/>
      <c r="J385" s="231"/>
      <c r="K385" s="231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"/>
      <c r="Y385" s="2"/>
      <c r="Z385" s="2"/>
      <c r="AA385" s="219"/>
      <c r="AB385" s="2"/>
      <c r="AC385" s="2"/>
      <c r="AD385" s="220">
        <f>H385/$E$385*5</f>
        <v>0.37627451423202907</v>
      </c>
      <c r="AE385" s="2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84"/>
      <c r="BH385" s="302"/>
      <c r="BI385" s="216"/>
      <c r="BJ385" s="174"/>
      <c r="BK385" s="174"/>
      <c r="BL385" s="174"/>
      <c r="BM385" s="174"/>
      <c r="BN385" s="174"/>
      <c r="BO385" s="174"/>
      <c r="BP385" s="174"/>
      <c r="BQ385" s="174"/>
      <c r="BR385" s="174"/>
      <c r="BS385" s="174"/>
      <c r="BT385" s="174"/>
      <c r="BU385" s="174"/>
      <c r="BV385" s="174"/>
      <c r="BW385" s="174"/>
      <c r="BX385" s="174"/>
      <c r="BY385" s="174"/>
      <c r="BZ385" s="174"/>
      <c r="CA385" s="174"/>
      <c r="CB385" s="174"/>
      <c r="CC385" s="174"/>
      <c r="CD385" s="174"/>
      <c r="CE385" s="174"/>
      <c r="CF385" s="174"/>
      <c r="CG385" s="174"/>
      <c r="CH385" s="174"/>
      <c r="CI385" s="174"/>
      <c r="CJ385" s="174"/>
      <c r="CL385" s="174"/>
      <c r="CM385" s="174"/>
      <c r="CN385" s="174"/>
      <c r="CO385" s="174"/>
      <c r="CP385" s="174"/>
      <c r="CQ385" s="174"/>
      <c r="CR385" s="174"/>
      <c r="CS385" s="174"/>
      <c r="CT385" s="174"/>
      <c r="CU385" s="174"/>
      <c r="CV385" s="174"/>
      <c r="CW385" s="174"/>
      <c r="CX385" s="174"/>
      <c r="CY385" s="174"/>
      <c r="CZ385" s="174"/>
      <c r="DA385" s="174"/>
      <c r="DB385" s="174"/>
      <c r="DC385" s="174"/>
      <c r="DD385" s="174"/>
      <c r="DE385" s="174"/>
      <c r="DF385" s="174"/>
      <c r="DG385" s="174"/>
      <c r="DH385" s="174"/>
      <c r="DI385" s="174"/>
      <c r="DJ385" s="174"/>
      <c r="DK385" s="174"/>
      <c r="DL385" s="174"/>
      <c r="DM385" s="174"/>
      <c r="DN385" s="174"/>
      <c r="DO385" s="174"/>
      <c r="DP385" s="174"/>
      <c r="DQ385" s="174"/>
      <c r="DR385" s="174"/>
      <c r="DS385" s="174"/>
      <c r="DT385" s="174"/>
      <c r="DU385" s="174"/>
      <c r="DV385" s="174"/>
      <c r="DW385" s="174"/>
      <c r="DX385" s="174"/>
      <c r="DY385" s="174"/>
      <c r="DZ385" s="174"/>
      <c r="EA385" s="174"/>
      <c r="EB385" s="174"/>
      <c r="EC385" s="174"/>
      <c r="ED385" s="174"/>
      <c r="EE385" s="174"/>
      <c r="EF385" s="174"/>
      <c r="EG385" s="174"/>
      <c r="EH385" s="174"/>
      <c r="EI385" s="174"/>
      <c r="EJ385" s="174"/>
      <c r="EK385" s="174"/>
      <c r="EL385" s="174"/>
      <c r="EM385" s="174"/>
      <c r="EN385" s="174"/>
      <c r="EO385" s="174"/>
      <c r="EP385" s="174"/>
      <c r="EQ385" s="174"/>
      <c r="ER385" s="174"/>
      <c r="ES385" s="174"/>
      <c r="ET385" s="174"/>
      <c r="EU385" s="174"/>
      <c r="EV385" s="174"/>
      <c r="EW385" s="174"/>
      <c r="EX385" s="174"/>
      <c r="EY385" s="174"/>
      <c r="EZ385" s="174"/>
      <c r="FA385" s="174"/>
      <c r="FB385" s="174"/>
      <c r="FC385" s="174"/>
    </row>
    <row r="386" spans="1:159" x14ac:dyDescent="0.25">
      <c r="A386" s="1"/>
      <c r="B386" s="1"/>
      <c r="C386" s="226"/>
      <c r="D386" s="224" t="str">
        <f>RAB!B430</f>
        <v>LANTAI 2</v>
      </c>
      <c r="E386" s="229"/>
      <c r="F386" s="241"/>
      <c r="G386" s="248"/>
      <c r="H386" s="237"/>
      <c r="I386" s="231"/>
      <c r="J386" s="231"/>
      <c r="K386" s="231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"/>
      <c r="Y386" s="2"/>
      <c r="Z386" s="2"/>
      <c r="AA386" s="219"/>
      <c r="AB386" s="219"/>
      <c r="AC386" s="219"/>
      <c r="AD386" s="2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84"/>
      <c r="BH386" s="302"/>
      <c r="BI386" s="216"/>
      <c r="BJ386" s="174"/>
      <c r="BK386" s="174"/>
      <c r="BL386" s="174"/>
      <c r="BM386" s="174"/>
      <c r="BN386" s="174"/>
      <c r="BO386" s="174"/>
      <c r="BP386" s="174"/>
      <c r="BQ386" s="174"/>
      <c r="BR386" s="174"/>
      <c r="BS386" s="174"/>
      <c r="BT386" s="174"/>
      <c r="BU386" s="174"/>
      <c r="BV386" s="174"/>
      <c r="BW386" s="174"/>
      <c r="BX386" s="174"/>
      <c r="BY386" s="174"/>
      <c r="BZ386" s="174"/>
      <c r="CA386" s="174"/>
      <c r="CB386" s="174"/>
      <c r="CC386" s="174"/>
      <c r="CD386" s="174"/>
      <c r="CE386" s="174"/>
      <c r="CF386" s="174"/>
      <c r="CG386" s="174"/>
      <c r="CH386" s="174"/>
      <c r="CI386" s="174"/>
      <c r="CJ386" s="174"/>
      <c r="CL386" s="174"/>
      <c r="CM386" s="174"/>
      <c r="CN386" s="174"/>
      <c r="CO386" s="174"/>
      <c r="CP386" s="174"/>
      <c r="CQ386" s="174"/>
      <c r="CR386" s="174"/>
      <c r="CS386" s="174"/>
      <c r="CT386" s="174"/>
      <c r="CU386" s="174"/>
      <c r="CV386" s="174"/>
      <c r="CW386" s="174"/>
      <c r="CX386" s="174"/>
      <c r="CY386" s="174"/>
      <c r="CZ386" s="174"/>
      <c r="DA386" s="174"/>
      <c r="DB386" s="174"/>
      <c r="DC386" s="174"/>
      <c r="DD386" s="174"/>
      <c r="DE386" s="174"/>
      <c r="DF386" s="174"/>
      <c r="DG386" s="174"/>
      <c r="DH386" s="174"/>
      <c r="DI386" s="174"/>
      <c r="DJ386" s="174"/>
      <c r="DK386" s="174"/>
      <c r="DL386" s="174"/>
      <c r="DM386" s="174"/>
      <c r="DN386" s="174"/>
      <c r="DO386" s="174"/>
      <c r="DP386" s="174"/>
      <c r="DQ386" s="174"/>
      <c r="DR386" s="174"/>
      <c r="DS386" s="174"/>
      <c r="DT386" s="174"/>
      <c r="DU386" s="174"/>
      <c r="DV386" s="174"/>
      <c r="DW386" s="174"/>
      <c r="DX386" s="174"/>
      <c r="DY386" s="174"/>
      <c r="DZ386" s="174"/>
      <c r="EA386" s="174"/>
      <c r="EB386" s="174"/>
      <c r="EC386" s="174"/>
      <c r="ED386" s="174"/>
      <c r="EE386" s="174"/>
      <c r="EF386" s="174"/>
      <c r="EG386" s="174"/>
      <c r="EH386" s="174"/>
      <c r="EI386" s="174"/>
      <c r="EJ386" s="174"/>
      <c r="EK386" s="174"/>
      <c r="EL386" s="174"/>
      <c r="EM386" s="174"/>
      <c r="EN386" s="174"/>
      <c r="EO386" s="174"/>
      <c r="EP386" s="174"/>
      <c r="EQ386" s="174"/>
      <c r="ER386" s="174"/>
      <c r="ES386" s="174"/>
      <c r="ET386" s="174"/>
      <c r="EU386" s="174"/>
      <c r="EV386" s="174"/>
      <c r="EW386" s="174"/>
      <c r="EX386" s="174"/>
      <c r="EY386" s="174"/>
      <c r="EZ386" s="174"/>
      <c r="FA386" s="174"/>
      <c r="FB386" s="174"/>
      <c r="FC386" s="174"/>
    </row>
    <row r="387" spans="1:159" x14ac:dyDescent="0.25">
      <c r="A387" s="1"/>
      <c r="B387" s="1"/>
      <c r="C387" s="226"/>
      <c r="D387" s="224" t="str">
        <f>RAB!B431</f>
        <v>Plester Dinding</v>
      </c>
      <c r="E387" s="229">
        <f>Durasi!P371</f>
        <v>5</v>
      </c>
      <c r="F387" s="241" t="s">
        <v>365</v>
      </c>
      <c r="G387" s="248">
        <f>G385</f>
        <v>65101710.633119978</v>
      </c>
      <c r="H387" s="237">
        <f t="shared" si="10"/>
        <v>0.37627451423202912</v>
      </c>
      <c r="I387" s="231"/>
      <c r="J387" s="231"/>
      <c r="K387" s="231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"/>
      <c r="Y387" s="2"/>
      <c r="Z387" s="2"/>
      <c r="AA387" s="219"/>
      <c r="AB387" s="219"/>
      <c r="AC387" s="219"/>
      <c r="AD387" s="2"/>
      <c r="AE387" s="219"/>
      <c r="AF387" s="2"/>
      <c r="AG387" s="298">
        <f>H387/$E$387*1</f>
        <v>7.5254902846405819E-2</v>
      </c>
      <c r="AH387" s="298">
        <f>H387/$E$387*4</f>
        <v>0.30101961138562328</v>
      </c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84"/>
      <c r="BH387" s="302"/>
      <c r="BI387" s="216"/>
      <c r="BJ387" s="174"/>
      <c r="BK387" s="174"/>
      <c r="BL387" s="174"/>
      <c r="BM387" s="174"/>
      <c r="BN387" s="174"/>
      <c r="BO387" s="174"/>
      <c r="BP387" s="174"/>
      <c r="BQ387" s="174"/>
      <c r="BR387" s="174"/>
      <c r="BS387" s="174"/>
      <c r="BT387" s="174"/>
      <c r="BU387" s="174"/>
      <c r="BV387" s="174"/>
      <c r="BW387" s="174"/>
      <c r="BX387" s="174"/>
      <c r="BY387" s="174"/>
      <c r="BZ387" s="174"/>
      <c r="CA387" s="174"/>
      <c r="CB387" s="174"/>
      <c r="CC387" s="174"/>
      <c r="CD387" s="174"/>
      <c r="CE387" s="174"/>
      <c r="CF387" s="174"/>
      <c r="CG387" s="174"/>
      <c r="CH387" s="174"/>
      <c r="CI387" s="174"/>
      <c r="CJ387" s="174"/>
      <c r="CL387" s="174"/>
      <c r="CM387" s="174"/>
      <c r="CN387" s="174"/>
      <c r="CO387" s="174"/>
      <c r="CP387" s="174"/>
      <c r="CQ387" s="174"/>
      <c r="CR387" s="174"/>
      <c r="CS387" s="174"/>
      <c r="CT387" s="174"/>
      <c r="CU387" s="174"/>
      <c r="CV387" s="174"/>
      <c r="CW387" s="174"/>
      <c r="CX387" s="174"/>
      <c r="CY387" s="174"/>
      <c r="CZ387" s="174"/>
      <c r="DA387" s="174"/>
      <c r="DB387" s="174"/>
      <c r="DC387" s="174"/>
      <c r="DD387" s="174"/>
      <c r="DE387" s="174"/>
      <c r="DF387" s="174"/>
      <c r="DG387" s="174"/>
      <c r="DH387" s="174"/>
      <c r="DI387" s="174"/>
      <c r="DJ387" s="174"/>
      <c r="DK387" s="174"/>
      <c r="DL387" s="174"/>
      <c r="DM387" s="174"/>
      <c r="DN387" s="174"/>
      <c r="DO387" s="174"/>
      <c r="DP387" s="174"/>
      <c r="DQ387" s="174"/>
      <c r="DR387" s="174"/>
      <c r="DS387" s="174"/>
      <c r="DT387" s="174"/>
      <c r="DU387" s="174"/>
      <c r="DV387" s="174"/>
      <c r="DW387" s="174"/>
      <c r="DX387" s="174"/>
      <c r="DY387" s="174"/>
      <c r="DZ387" s="174"/>
      <c r="EA387" s="174"/>
      <c r="EB387" s="174"/>
      <c r="EC387" s="174"/>
      <c r="ED387" s="174"/>
      <c r="EE387" s="174"/>
      <c r="EF387" s="174"/>
      <c r="EG387" s="174"/>
      <c r="EH387" s="174"/>
      <c r="EI387" s="174"/>
      <c r="EJ387" s="174"/>
      <c r="EK387" s="174"/>
      <c r="EL387" s="174"/>
      <c r="EM387" s="174"/>
      <c r="EN387" s="174"/>
      <c r="EO387" s="174"/>
      <c r="EP387" s="174"/>
      <c r="EQ387" s="174"/>
      <c r="ER387" s="174"/>
      <c r="ES387" s="174"/>
      <c r="ET387" s="174"/>
      <c r="EU387" s="174"/>
      <c r="EV387" s="174"/>
      <c r="EW387" s="174"/>
      <c r="EX387" s="174"/>
      <c r="EY387" s="174"/>
      <c r="EZ387" s="174"/>
      <c r="FA387" s="174"/>
      <c r="FB387" s="174"/>
      <c r="FC387" s="174"/>
    </row>
    <row r="388" spans="1:159" x14ac:dyDescent="0.25">
      <c r="A388" s="1"/>
      <c r="B388" s="1"/>
      <c r="C388" s="226"/>
      <c r="D388" s="224" t="str">
        <f>RAB!B432</f>
        <v>LANTAI 3</v>
      </c>
      <c r="E388" s="229"/>
      <c r="F388" s="241"/>
      <c r="G388" s="248"/>
      <c r="H388" s="237"/>
      <c r="I388" s="231"/>
      <c r="J388" s="231"/>
      <c r="K388" s="231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"/>
      <c r="Y388" s="2"/>
      <c r="Z388" s="2"/>
      <c r="AA388" s="219"/>
      <c r="AB388" s="219"/>
      <c r="AC388" s="219"/>
      <c r="AD388" s="2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84"/>
      <c r="BH388" s="302"/>
      <c r="BI388" s="216"/>
      <c r="BJ388" s="174"/>
      <c r="BK388" s="174"/>
      <c r="BL388" s="174"/>
      <c r="BM388" s="174"/>
      <c r="BN388" s="174"/>
      <c r="BO388" s="174"/>
      <c r="BP388" s="174"/>
      <c r="BQ388" s="174"/>
      <c r="BR388" s="174"/>
      <c r="BS388" s="174"/>
      <c r="BT388" s="174"/>
      <c r="BU388" s="174"/>
      <c r="BV388" s="174"/>
      <c r="BW388" s="174"/>
      <c r="BX388" s="174"/>
      <c r="BY388" s="174"/>
      <c r="BZ388" s="174"/>
      <c r="CA388" s="174"/>
      <c r="CB388" s="174"/>
      <c r="CC388" s="174"/>
      <c r="CD388" s="174"/>
      <c r="CE388" s="174"/>
      <c r="CF388" s="174"/>
      <c r="CG388" s="174"/>
      <c r="CH388" s="174"/>
      <c r="CI388" s="174"/>
      <c r="CJ388" s="174"/>
      <c r="CL388" s="174"/>
      <c r="CM388" s="174"/>
      <c r="CN388" s="174"/>
      <c r="CO388" s="174"/>
      <c r="CP388" s="174"/>
      <c r="CQ388" s="174"/>
      <c r="CR388" s="174"/>
      <c r="CS388" s="174"/>
      <c r="CT388" s="174"/>
      <c r="CU388" s="174"/>
      <c r="CV388" s="174"/>
      <c r="CW388" s="174"/>
      <c r="CX388" s="174"/>
      <c r="CY388" s="174"/>
      <c r="CZ388" s="174"/>
      <c r="DA388" s="174"/>
      <c r="DB388" s="174"/>
      <c r="DC388" s="174"/>
      <c r="DD388" s="174"/>
      <c r="DE388" s="174"/>
      <c r="DF388" s="174"/>
      <c r="DG388" s="174"/>
      <c r="DH388" s="174"/>
      <c r="DI388" s="174"/>
      <c r="DJ388" s="174"/>
      <c r="DK388" s="174"/>
      <c r="DL388" s="174"/>
      <c r="DM388" s="174"/>
      <c r="DN388" s="174"/>
      <c r="DO388" s="174"/>
      <c r="DP388" s="174"/>
      <c r="DQ388" s="174"/>
      <c r="DR388" s="174"/>
      <c r="DS388" s="174"/>
      <c r="DT388" s="174"/>
      <c r="DU388" s="174"/>
      <c r="DV388" s="174"/>
      <c r="DW388" s="174"/>
      <c r="DX388" s="174"/>
      <c r="DY388" s="174"/>
      <c r="DZ388" s="174"/>
      <c r="EA388" s="174"/>
      <c r="EB388" s="174"/>
      <c r="EC388" s="174"/>
      <c r="ED388" s="174"/>
      <c r="EE388" s="174"/>
      <c r="EF388" s="174"/>
      <c r="EG388" s="174"/>
      <c r="EH388" s="174"/>
      <c r="EI388" s="174"/>
      <c r="EJ388" s="174"/>
      <c r="EK388" s="174"/>
      <c r="EL388" s="174"/>
      <c r="EM388" s="174"/>
      <c r="EN388" s="174"/>
      <c r="EO388" s="174"/>
      <c r="EP388" s="174"/>
      <c r="EQ388" s="174"/>
      <c r="ER388" s="174"/>
      <c r="ES388" s="174"/>
      <c r="ET388" s="174"/>
      <c r="EU388" s="174"/>
      <c r="EV388" s="174"/>
      <c r="EW388" s="174"/>
      <c r="EX388" s="174"/>
      <c r="EY388" s="174"/>
      <c r="EZ388" s="174"/>
      <c r="FA388" s="174"/>
      <c r="FB388" s="174"/>
      <c r="FC388" s="174"/>
    </row>
    <row r="389" spans="1:159" x14ac:dyDescent="0.25">
      <c r="A389" s="1"/>
      <c r="B389" s="1"/>
      <c r="C389" s="226"/>
      <c r="D389" s="224" t="str">
        <f>RAB!B433</f>
        <v>Plester Dinding</v>
      </c>
      <c r="E389" s="229">
        <f>Durasi!P373</f>
        <v>5</v>
      </c>
      <c r="F389" s="241" t="s">
        <v>365</v>
      </c>
      <c r="G389" s="248">
        <f t="shared" ref="G389:G399" si="11">G387</f>
        <v>65101710.633119978</v>
      </c>
      <c r="H389" s="237">
        <f t="shared" si="10"/>
        <v>0.37627451423202912</v>
      </c>
      <c r="I389" s="231"/>
      <c r="J389" s="231"/>
      <c r="K389" s="231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"/>
      <c r="Y389" s="2"/>
      <c r="Z389" s="2"/>
      <c r="AA389" s="219"/>
      <c r="AB389" s="219"/>
      <c r="AC389" s="219"/>
      <c r="AD389" s="2"/>
      <c r="AE389" s="219"/>
      <c r="AF389" s="219"/>
      <c r="AG389" s="219"/>
      <c r="AH389" s="219"/>
      <c r="AI389" s="219"/>
      <c r="AJ389" s="2"/>
      <c r="AK389" s="220">
        <f>H389/$E$389*3</f>
        <v>0.22576470853921746</v>
      </c>
      <c r="AL389" s="220">
        <f>H389/$E$389*2</f>
        <v>0.15050980569281164</v>
      </c>
      <c r="AM389" s="219"/>
      <c r="AN389" s="219"/>
      <c r="AO389" s="219"/>
      <c r="AP389" s="219"/>
      <c r="AQ389" s="219"/>
      <c r="AR389" s="219"/>
      <c r="AS389" s="219"/>
      <c r="AT389" s="219"/>
      <c r="AU389" s="219"/>
      <c r="AV389" s="219"/>
      <c r="AW389" s="219"/>
      <c r="AX389" s="219"/>
      <c r="AY389" s="219"/>
      <c r="AZ389" s="219"/>
      <c r="BA389" s="219"/>
      <c r="BB389" s="219"/>
      <c r="BC389" s="219"/>
      <c r="BD389" s="219"/>
      <c r="BE389" s="219"/>
      <c r="BF389" s="219"/>
      <c r="BG389" s="284"/>
      <c r="BH389" s="302"/>
      <c r="BI389" s="216"/>
      <c r="BJ389" s="174"/>
      <c r="BK389" s="174"/>
      <c r="BL389" s="174"/>
      <c r="BM389" s="174"/>
      <c r="BN389" s="174"/>
      <c r="BO389" s="174"/>
      <c r="BP389" s="174"/>
      <c r="BQ389" s="174"/>
      <c r="BR389" s="174"/>
      <c r="BS389" s="174"/>
      <c r="BT389" s="174"/>
      <c r="BU389" s="174"/>
      <c r="BV389" s="174"/>
      <c r="BW389" s="174"/>
      <c r="BX389" s="174"/>
      <c r="BY389" s="174"/>
      <c r="BZ389" s="174"/>
      <c r="CA389" s="174"/>
      <c r="CB389" s="174"/>
      <c r="CC389" s="174"/>
      <c r="CD389" s="174"/>
      <c r="CE389" s="174"/>
      <c r="CF389" s="174"/>
      <c r="CG389" s="174"/>
      <c r="CH389" s="174"/>
      <c r="CI389" s="174"/>
      <c r="CJ389" s="174"/>
      <c r="CL389" s="174"/>
      <c r="CM389" s="174"/>
      <c r="CN389" s="174"/>
      <c r="CO389" s="174"/>
      <c r="CP389" s="174"/>
      <c r="CQ389" s="174"/>
      <c r="CR389" s="174"/>
      <c r="CS389" s="174"/>
      <c r="CT389" s="174"/>
      <c r="CU389" s="174"/>
      <c r="CV389" s="174"/>
      <c r="CW389" s="174"/>
      <c r="CX389" s="174"/>
      <c r="CY389" s="174"/>
      <c r="CZ389" s="174"/>
      <c r="DA389" s="174"/>
      <c r="DB389" s="174"/>
      <c r="DC389" s="174"/>
      <c r="DD389" s="174"/>
      <c r="DE389" s="174"/>
      <c r="DF389" s="174"/>
      <c r="DG389" s="174"/>
      <c r="DH389" s="174"/>
      <c r="DI389" s="174"/>
      <c r="DJ389" s="174"/>
      <c r="DK389" s="174"/>
      <c r="DL389" s="174"/>
      <c r="DM389" s="174"/>
      <c r="DN389" s="174"/>
      <c r="DO389" s="174"/>
      <c r="DP389" s="174"/>
      <c r="DQ389" s="174"/>
      <c r="DR389" s="174"/>
      <c r="DS389" s="174"/>
      <c r="DT389" s="174"/>
      <c r="DU389" s="174"/>
      <c r="DV389" s="174"/>
      <c r="DW389" s="174"/>
      <c r="DX389" s="174"/>
      <c r="DY389" s="174"/>
      <c r="DZ389" s="174"/>
      <c r="EA389" s="174"/>
      <c r="EB389" s="174"/>
      <c r="EC389" s="174"/>
      <c r="ED389" s="174"/>
      <c r="EE389" s="174"/>
      <c r="EF389" s="174"/>
      <c r="EG389" s="174"/>
      <c r="EH389" s="174"/>
      <c r="EI389" s="174"/>
      <c r="EJ389" s="174"/>
      <c r="EK389" s="174"/>
      <c r="EL389" s="174"/>
      <c r="EM389" s="174"/>
      <c r="EN389" s="174"/>
      <c r="EO389" s="174"/>
      <c r="EP389" s="174"/>
      <c r="EQ389" s="174"/>
      <c r="ER389" s="174"/>
      <c r="ES389" s="174"/>
      <c r="ET389" s="174"/>
      <c r="EU389" s="174"/>
      <c r="EV389" s="174"/>
      <c r="EW389" s="174"/>
      <c r="EX389" s="174"/>
      <c r="EY389" s="174"/>
      <c r="EZ389" s="174"/>
      <c r="FA389" s="174"/>
      <c r="FB389" s="174"/>
      <c r="FC389" s="174"/>
    </row>
    <row r="390" spans="1:159" x14ac:dyDescent="0.25">
      <c r="A390" s="1"/>
      <c r="B390" s="1"/>
      <c r="C390" s="226"/>
      <c r="D390" s="224" t="str">
        <f>RAB!B434</f>
        <v>LANTAI 4</v>
      </c>
      <c r="E390" s="229"/>
      <c r="F390" s="241"/>
      <c r="G390" s="248"/>
      <c r="H390" s="237"/>
      <c r="I390" s="231"/>
      <c r="J390" s="231"/>
      <c r="K390" s="231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"/>
      <c r="Y390" s="2"/>
      <c r="Z390" s="2"/>
      <c r="AA390" s="219"/>
      <c r="AB390" s="219"/>
      <c r="AC390" s="219"/>
      <c r="AD390" s="2"/>
      <c r="AE390" s="219"/>
      <c r="AF390" s="219"/>
      <c r="AG390" s="219"/>
      <c r="AH390" s="219"/>
      <c r="AI390" s="219"/>
      <c r="AJ390" s="219"/>
      <c r="AK390" s="219"/>
      <c r="AL390" s="219"/>
      <c r="AM390" s="219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9"/>
      <c r="AY390" s="219"/>
      <c r="AZ390" s="219"/>
      <c r="BA390" s="219"/>
      <c r="BB390" s="219"/>
      <c r="BC390" s="219"/>
      <c r="BD390" s="219"/>
      <c r="BE390" s="219"/>
      <c r="BF390" s="219"/>
      <c r="BG390" s="284"/>
      <c r="BH390" s="302"/>
      <c r="BI390" s="216"/>
      <c r="BJ390" s="174"/>
      <c r="BK390" s="174"/>
      <c r="BL390" s="174"/>
      <c r="BM390" s="174"/>
      <c r="BN390" s="174"/>
      <c r="BO390" s="174"/>
      <c r="BP390" s="174"/>
      <c r="BQ390" s="174"/>
      <c r="BR390" s="174"/>
      <c r="BS390" s="174"/>
      <c r="BT390" s="174"/>
      <c r="BU390" s="174"/>
      <c r="BV390" s="174"/>
      <c r="BW390" s="174"/>
      <c r="BX390" s="174"/>
      <c r="BY390" s="174"/>
      <c r="BZ390" s="174"/>
      <c r="CA390" s="174"/>
      <c r="CB390" s="174"/>
      <c r="CC390" s="174"/>
      <c r="CD390" s="174"/>
      <c r="CE390" s="174"/>
      <c r="CF390" s="174"/>
      <c r="CG390" s="174"/>
      <c r="CH390" s="174"/>
      <c r="CI390" s="174"/>
      <c r="CJ390" s="174"/>
      <c r="CL390" s="174"/>
      <c r="CM390" s="174"/>
      <c r="CN390" s="174"/>
      <c r="CO390" s="174"/>
      <c r="CP390" s="174"/>
      <c r="CQ390" s="174"/>
      <c r="CR390" s="174"/>
      <c r="CS390" s="174"/>
      <c r="CT390" s="174"/>
      <c r="CU390" s="174"/>
      <c r="CV390" s="174"/>
      <c r="CW390" s="174"/>
      <c r="CX390" s="174"/>
      <c r="CY390" s="174"/>
      <c r="CZ390" s="174"/>
      <c r="DA390" s="174"/>
      <c r="DB390" s="174"/>
      <c r="DC390" s="174"/>
      <c r="DD390" s="174"/>
      <c r="DE390" s="174"/>
      <c r="DF390" s="174"/>
      <c r="DG390" s="174"/>
      <c r="DH390" s="174"/>
      <c r="DI390" s="174"/>
      <c r="DJ390" s="174"/>
      <c r="DK390" s="174"/>
      <c r="DL390" s="174"/>
      <c r="DM390" s="174"/>
      <c r="DN390" s="174"/>
      <c r="DO390" s="174"/>
      <c r="DP390" s="174"/>
      <c r="DQ390" s="174"/>
      <c r="DR390" s="174"/>
      <c r="DS390" s="174"/>
      <c r="DT390" s="174"/>
      <c r="DU390" s="174"/>
      <c r="DV390" s="174"/>
      <c r="DW390" s="174"/>
      <c r="DX390" s="174"/>
      <c r="DY390" s="174"/>
      <c r="DZ390" s="174"/>
      <c r="EA390" s="174"/>
      <c r="EB390" s="174"/>
      <c r="EC390" s="174"/>
      <c r="ED390" s="174"/>
      <c r="EE390" s="174"/>
      <c r="EF390" s="174"/>
      <c r="EG390" s="174"/>
      <c r="EH390" s="174"/>
      <c r="EI390" s="174"/>
      <c r="EJ390" s="174"/>
      <c r="EK390" s="174"/>
      <c r="EL390" s="174"/>
      <c r="EM390" s="174"/>
      <c r="EN390" s="174"/>
      <c r="EO390" s="174"/>
      <c r="EP390" s="174"/>
      <c r="EQ390" s="174"/>
      <c r="ER390" s="174"/>
      <c r="ES390" s="174"/>
      <c r="ET390" s="174"/>
      <c r="EU390" s="174"/>
      <c r="EV390" s="174"/>
      <c r="EW390" s="174"/>
      <c r="EX390" s="174"/>
      <c r="EY390" s="174"/>
      <c r="EZ390" s="174"/>
      <c r="FA390" s="174"/>
      <c r="FB390" s="174"/>
      <c r="FC390" s="174"/>
    </row>
    <row r="391" spans="1:159" x14ac:dyDescent="0.25">
      <c r="A391" s="1"/>
      <c r="B391" s="1"/>
      <c r="C391" s="226"/>
      <c r="D391" s="224" t="str">
        <f>RAB!B435</f>
        <v>Plester Dinding</v>
      </c>
      <c r="E391" s="229">
        <f>Durasi!P375</f>
        <v>5</v>
      </c>
      <c r="F391" s="241" t="s">
        <v>365</v>
      </c>
      <c r="G391" s="248">
        <f t="shared" si="11"/>
        <v>65101710.633119978</v>
      </c>
      <c r="H391" s="237">
        <f t="shared" si="10"/>
        <v>0.37627451423202912</v>
      </c>
      <c r="I391" s="231"/>
      <c r="J391" s="231"/>
      <c r="K391" s="231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"/>
      <c r="Y391" s="2"/>
      <c r="Z391" s="2"/>
      <c r="AA391" s="219"/>
      <c r="AB391" s="219"/>
      <c r="AC391" s="219"/>
      <c r="AD391" s="2"/>
      <c r="AE391" s="219"/>
      <c r="AF391" s="219"/>
      <c r="AG391" s="219"/>
      <c r="AH391" s="219"/>
      <c r="AI391" s="219"/>
      <c r="AJ391" s="219"/>
      <c r="AK391" s="219"/>
      <c r="AL391" s="219"/>
      <c r="AM391" s="2"/>
      <c r="AN391" s="2"/>
      <c r="AO391" s="299">
        <f>H391/$E$391*5</f>
        <v>0.37627451423202907</v>
      </c>
      <c r="AP391" s="300"/>
      <c r="AQ391" s="219"/>
      <c r="AR391" s="219"/>
      <c r="AS391" s="219"/>
      <c r="AT391" s="219"/>
      <c r="AU391" s="219"/>
      <c r="AV391" s="219"/>
      <c r="AW391" s="219"/>
      <c r="AX391" s="219"/>
      <c r="AY391" s="219"/>
      <c r="AZ391" s="219"/>
      <c r="BA391" s="219"/>
      <c r="BB391" s="219"/>
      <c r="BC391" s="219"/>
      <c r="BD391" s="219"/>
      <c r="BE391" s="219"/>
      <c r="BF391" s="219"/>
      <c r="BG391" s="284"/>
      <c r="BH391" s="302"/>
      <c r="BI391" s="216"/>
      <c r="BJ391" s="174"/>
      <c r="BK391" s="174"/>
      <c r="BL391" s="174"/>
      <c r="BM391" s="174"/>
      <c r="BN391" s="174"/>
      <c r="BO391" s="174"/>
      <c r="BP391" s="174"/>
      <c r="BQ391" s="174"/>
      <c r="BR391" s="174"/>
      <c r="BS391" s="174"/>
      <c r="BT391" s="174"/>
      <c r="BU391" s="174"/>
      <c r="BV391" s="174"/>
      <c r="BW391" s="174"/>
      <c r="BX391" s="174"/>
      <c r="BY391" s="174"/>
      <c r="BZ391" s="174"/>
      <c r="CA391" s="174"/>
      <c r="CB391" s="174"/>
      <c r="CC391" s="174"/>
      <c r="CD391" s="174"/>
      <c r="CE391" s="174"/>
      <c r="CF391" s="174"/>
      <c r="CG391" s="174"/>
      <c r="CH391" s="174"/>
      <c r="CI391" s="174"/>
      <c r="CJ391" s="174"/>
      <c r="CL391" s="174"/>
      <c r="CM391" s="174"/>
      <c r="CN391" s="174"/>
      <c r="CO391" s="174"/>
      <c r="CP391" s="174"/>
      <c r="CQ391" s="174"/>
      <c r="CR391" s="174"/>
      <c r="CS391" s="174"/>
      <c r="CT391" s="174"/>
      <c r="CU391" s="174"/>
      <c r="CV391" s="174"/>
      <c r="CW391" s="174"/>
      <c r="CX391" s="174"/>
      <c r="CY391" s="174"/>
      <c r="CZ391" s="174"/>
      <c r="DA391" s="174"/>
      <c r="DB391" s="174"/>
      <c r="DC391" s="174"/>
      <c r="DD391" s="174"/>
      <c r="DE391" s="174"/>
      <c r="DF391" s="174"/>
      <c r="DG391" s="174"/>
      <c r="DH391" s="174"/>
      <c r="DI391" s="174"/>
      <c r="DJ391" s="174"/>
      <c r="DK391" s="174"/>
      <c r="DL391" s="174"/>
      <c r="DM391" s="174"/>
      <c r="DN391" s="174"/>
      <c r="DO391" s="174"/>
      <c r="DP391" s="174"/>
      <c r="DQ391" s="174"/>
      <c r="DR391" s="174"/>
      <c r="DS391" s="174"/>
      <c r="DT391" s="174"/>
      <c r="DU391" s="174"/>
      <c r="DV391" s="174"/>
      <c r="DW391" s="174"/>
      <c r="DX391" s="174"/>
      <c r="DY391" s="174"/>
      <c r="DZ391" s="174"/>
      <c r="EA391" s="174"/>
      <c r="EB391" s="174"/>
      <c r="EC391" s="174"/>
      <c r="ED391" s="174"/>
      <c r="EE391" s="174"/>
      <c r="EF391" s="174"/>
      <c r="EG391" s="174"/>
      <c r="EH391" s="174"/>
      <c r="EI391" s="174"/>
      <c r="EJ391" s="174"/>
      <c r="EK391" s="174"/>
      <c r="EL391" s="174"/>
      <c r="EM391" s="174"/>
      <c r="EN391" s="174"/>
      <c r="EO391" s="174"/>
      <c r="EP391" s="174"/>
      <c r="EQ391" s="174"/>
      <c r="ER391" s="174"/>
      <c r="ES391" s="174"/>
      <c r="ET391" s="174"/>
      <c r="EU391" s="174"/>
      <c r="EV391" s="174"/>
      <c r="EW391" s="174"/>
      <c r="EX391" s="174"/>
      <c r="EY391" s="174"/>
      <c r="EZ391" s="174"/>
      <c r="FA391" s="174"/>
      <c r="FB391" s="174"/>
      <c r="FC391" s="174"/>
    </row>
    <row r="392" spans="1:159" x14ac:dyDescent="0.25">
      <c r="A392" s="1"/>
      <c r="B392" s="1"/>
      <c r="C392" s="226"/>
      <c r="D392" s="224" t="str">
        <f>RAB!B436</f>
        <v>LANTAI 5</v>
      </c>
      <c r="E392" s="229"/>
      <c r="F392" s="241"/>
      <c r="G392" s="248"/>
      <c r="H392" s="237"/>
      <c r="I392" s="231"/>
      <c r="J392" s="231"/>
      <c r="K392" s="231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"/>
      <c r="Y392" s="2"/>
      <c r="Z392" s="2"/>
      <c r="AA392" s="219"/>
      <c r="AB392" s="219"/>
      <c r="AC392" s="219"/>
      <c r="AD392" s="2"/>
      <c r="AE392" s="219"/>
      <c r="AF392" s="219"/>
      <c r="AG392" s="219"/>
      <c r="AH392" s="219"/>
      <c r="AI392" s="219"/>
      <c r="AJ392" s="219"/>
      <c r="AK392" s="219"/>
      <c r="AL392" s="219"/>
      <c r="AM392" s="219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9"/>
      <c r="AY392" s="219"/>
      <c r="AZ392" s="219"/>
      <c r="BA392" s="219"/>
      <c r="BB392" s="219"/>
      <c r="BC392" s="219"/>
      <c r="BD392" s="219"/>
      <c r="BE392" s="219"/>
      <c r="BF392" s="219"/>
      <c r="BG392" s="284"/>
      <c r="BH392" s="302"/>
      <c r="BI392" s="216"/>
      <c r="BJ392" s="174"/>
      <c r="BK392" s="174"/>
      <c r="BL392" s="174"/>
      <c r="BM392" s="174"/>
      <c r="BN392" s="174"/>
      <c r="BO392" s="174"/>
      <c r="BP392" s="174"/>
      <c r="BQ392" s="174"/>
      <c r="BR392" s="174"/>
      <c r="BS392" s="174"/>
      <c r="BT392" s="174"/>
      <c r="BU392" s="174"/>
      <c r="BV392" s="174"/>
      <c r="BW392" s="174"/>
      <c r="BX392" s="174"/>
      <c r="BY392" s="174"/>
      <c r="BZ392" s="174"/>
      <c r="CA392" s="174"/>
      <c r="CB392" s="174"/>
      <c r="CC392" s="174"/>
      <c r="CD392" s="174"/>
      <c r="CE392" s="174"/>
      <c r="CF392" s="174"/>
      <c r="CG392" s="174"/>
      <c r="CH392" s="174"/>
      <c r="CI392" s="174"/>
      <c r="CJ392" s="174"/>
      <c r="CL392" s="174"/>
      <c r="CM392" s="174"/>
      <c r="CN392" s="174"/>
      <c r="CO392" s="174"/>
      <c r="CP392" s="174"/>
      <c r="CQ392" s="174"/>
      <c r="CR392" s="174"/>
      <c r="CS392" s="174"/>
      <c r="CT392" s="174"/>
      <c r="CU392" s="174"/>
      <c r="CV392" s="174"/>
      <c r="CW392" s="174"/>
      <c r="CX392" s="174"/>
      <c r="CY392" s="174"/>
      <c r="CZ392" s="174"/>
      <c r="DA392" s="174"/>
      <c r="DB392" s="174"/>
      <c r="DC392" s="174"/>
      <c r="DD392" s="174"/>
      <c r="DE392" s="174"/>
      <c r="DF392" s="174"/>
      <c r="DG392" s="174"/>
      <c r="DH392" s="174"/>
      <c r="DI392" s="174"/>
      <c r="DJ392" s="174"/>
      <c r="DK392" s="174"/>
      <c r="DL392" s="174"/>
      <c r="DM392" s="174"/>
      <c r="DN392" s="174"/>
      <c r="DO392" s="174"/>
      <c r="DP392" s="174"/>
      <c r="DQ392" s="174"/>
      <c r="DR392" s="174"/>
      <c r="DS392" s="174"/>
      <c r="DT392" s="174"/>
      <c r="DU392" s="174"/>
      <c r="DV392" s="174"/>
      <c r="DW392" s="174"/>
      <c r="DX392" s="174"/>
      <c r="DY392" s="174"/>
      <c r="DZ392" s="174"/>
      <c r="EA392" s="174"/>
      <c r="EB392" s="174"/>
      <c r="EC392" s="174"/>
      <c r="ED392" s="174"/>
      <c r="EE392" s="174"/>
      <c r="EF392" s="174"/>
      <c r="EG392" s="174"/>
      <c r="EH392" s="174"/>
      <c r="EI392" s="174"/>
      <c r="EJ392" s="174"/>
      <c r="EK392" s="174"/>
      <c r="EL392" s="174"/>
      <c r="EM392" s="174"/>
      <c r="EN392" s="174"/>
      <c r="EO392" s="174"/>
      <c r="EP392" s="174"/>
      <c r="EQ392" s="174"/>
      <c r="ER392" s="174"/>
      <c r="ES392" s="174"/>
      <c r="ET392" s="174"/>
      <c r="EU392" s="174"/>
      <c r="EV392" s="174"/>
      <c r="EW392" s="174"/>
      <c r="EX392" s="174"/>
      <c r="EY392" s="174"/>
      <c r="EZ392" s="174"/>
      <c r="FA392" s="174"/>
      <c r="FB392" s="174"/>
      <c r="FC392" s="174"/>
    </row>
    <row r="393" spans="1:159" x14ac:dyDescent="0.25">
      <c r="A393" s="1"/>
      <c r="B393" s="1"/>
      <c r="C393" s="226"/>
      <c r="D393" s="224" t="s">
        <v>418</v>
      </c>
      <c r="E393" s="229">
        <v>5</v>
      </c>
      <c r="F393" s="241" t="s">
        <v>365</v>
      </c>
      <c r="G393" s="248">
        <f t="shared" si="11"/>
        <v>65101710.633119978</v>
      </c>
      <c r="H393" s="237">
        <f t="shared" si="10"/>
        <v>0.37627451423202912</v>
      </c>
      <c r="I393" s="231"/>
      <c r="J393" s="231"/>
      <c r="K393" s="231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"/>
      <c r="Y393" s="2"/>
      <c r="Z393" s="2"/>
      <c r="AA393" s="219"/>
      <c r="AB393" s="219"/>
      <c r="AC393" s="219"/>
      <c r="AD393" s="2"/>
      <c r="AE393" s="219"/>
      <c r="AF393" s="219"/>
      <c r="AG393" s="219"/>
      <c r="AH393" s="219"/>
      <c r="AI393" s="219"/>
      <c r="AJ393" s="219"/>
      <c r="AK393" s="219"/>
      <c r="AL393" s="219"/>
      <c r="AM393" s="219"/>
      <c r="AN393" s="219"/>
      <c r="AO393" s="219"/>
      <c r="AP393" s="219"/>
      <c r="AQ393" s="2"/>
      <c r="AR393" s="2"/>
      <c r="AS393" s="220">
        <f>H393/$E$393*5</f>
        <v>0.37627451423202907</v>
      </c>
      <c r="AT393" s="219"/>
      <c r="AU393" s="219"/>
      <c r="AV393" s="219"/>
      <c r="AW393" s="219"/>
      <c r="AX393" s="219"/>
      <c r="AY393" s="219"/>
      <c r="AZ393" s="219"/>
      <c r="BA393" s="219"/>
      <c r="BB393" s="219"/>
      <c r="BC393" s="219"/>
      <c r="BD393" s="219"/>
      <c r="BE393" s="219"/>
      <c r="BF393" s="219"/>
      <c r="BG393" s="284"/>
      <c r="BH393" s="302"/>
      <c r="BI393" s="216"/>
      <c r="BJ393" s="174"/>
      <c r="BK393" s="174"/>
      <c r="BL393" s="174"/>
      <c r="BM393" s="174"/>
      <c r="BN393" s="174"/>
      <c r="BO393" s="174"/>
      <c r="BP393" s="174"/>
      <c r="BQ393" s="174"/>
      <c r="BR393" s="174"/>
      <c r="BS393" s="174"/>
      <c r="BT393" s="174"/>
      <c r="BU393" s="174"/>
      <c r="BV393" s="174"/>
      <c r="BW393" s="174"/>
      <c r="BX393" s="174"/>
      <c r="BY393" s="174"/>
      <c r="BZ393" s="174"/>
      <c r="CA393" s="174"/>
      <c r="CB393" s="174"/>
      <c r="CC393" s="174"/>
      <c r="CD393" s="174"/>
      <c r="CE393" s="174"/>
      <c r="CF393" s="174"/>
      <c r="CG393" s="174"/>
      <c r="CH393" s="174"/>
      <c r="CI393" s="174"/>
      <c r="CJ393" s="174"/>
      <c r="CL393" s="174"/>
      <c r="CM393" s="174"/>
      <c r="CN393" s="174"/>
      <c r="CO393" s="174"/>
      <c r="CP393" s="174"/>
      <c r="CQ393" s="174"/>
      <c r="CR393" s="174"/>
      <c r="CS393" s="174"/>
      <c r="CT393" s="174"/>
      <c r="CU393" s="174"/>
      <c r="CV393" s="174"/>
      <c r="CW393" s="174"/>
      <c r="CX393" s="174"/>
      <c r="CY393" s="174"/>
      <c r="CZ393" s="174"/>
      <c r="DA393" s="174"/>
      <c r="DB393" s="174"/>
      <c r="DC393" s="174"/>
      <c r="DD393" s="174"/>
      <c r="DE393" s="174"/>
      <c r="DF393" s="174"/>
      <c r="DG393" s="174"/>
      <c r="DH393" s="174"/>
      <c r="DI393" s="174"/>
      <c r="DJ393" s="174"/>
      <c r="DK393" s="174"/>
      <c r="DL393" s="174"/>
      <c r="DM393" s="174"/>
      <c r="DN393" s="174"/>
      <c r="DO393" s="174"/>
      <c r="DP393" s="174"/>
      <c r="DQ393" s="174"/>
      <c r="DR393" s="174"/>
      <c r="DS393" s="174"/>
      <c r="DT393" s="174"/>
      <c r="DU393" s="174"/>
      <c r="DV393" s="174"/>
      <c r="DW393" s="174"/>
      <c r="DX393" s="174"/>
      <c r="DY393" s="174"/>
      <c r="DZ393" s="174"/>
      <c r="EA393" s="174"/>
      <c r="EB393" s="174"/>
      <c r="EC393" s="174"/>
      <c r="ED393" s="174"/>
      <c r="EE393" s="174"/>
      <c r="EF393" s="174"/>
      <c r="EG393" s="174"/>
      <c r="EH393" s="174"/>
      <c r="EI393" s="174"/>
      <c r="EJ393" s="174"/>
      <c r="EK393" s="174"/>
      <c r="EL393" s="174"/>
      <c r="EM393" s="174"/>
      <c r="EN393" s="174"/>
      <c r="EO393" s="174"/>
      <c r="EP393" s="174"/>
      <c r="EQ393" s="174"/>
      <c r="ER393" s="174"/>
      <c r="ES393" s="174"/>
      <c r="ET393" s="174"/>
      <c r="EU393" s="174"/>
      <c r="EV393" s="174"/>
      <c r="EW393" s="174"/>
      <c r="EX393" s="174"/>
      <c r="EY393" s="174"/>
      <c r="EZ393" s="174"/>
      <c r="FA393" s="174"/>
      <c r="FB393" s="174"/>
      <c r="FC393" s="174"/>
    </row>
    <row r="394" spans="1:159" x14ac:dyDescent="0.25">
      <c r="A394" s="1"/>
      <c r="B394" s="1"/>
      <c r="C394" s="226"/>
      <c r="D394" s="224" t="s">
        <v>331</v>
      </c>
      <c r="E394" s="229"/>
      <c r="F394" s="241"/>
      <c r="G394" s="248"/>
      <c r="H394" s="237"/>
      <c r="I394" s="231"/>
      <c r="J394" s="231"/>
      <c r="K394" s="231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"/>
      <c r="Y394" s="2"/>
      <c r="Z394" s="2"/>
      <c r="AA394" s="219"/>
      <c r="AB394" s="219"/>
      <c r="AC394" s="219"/>
      <c r="AD394" s="2"/>
      <c r="AE394" s="219"/>
      <c r="AF394" s="219"/>
      <c r="AG394" s="219"/>
      <c r="AH394" s="219"/>
      <c r="AI394" s="219"/>
      <c r="AJ394" s="219"/>
      <c r="AK394" s="219"/>
      <c r="AL394" s="219"/>
      <c r="AM394" s="219"/>
      <c r="AN394" s="21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9"/>
      <c r="AY394" s="219"/>
      <c r="AZ394" s="219"/>
      <c r="BA394" s="219"/>
      <c r="BB394" s="219"/>
      <c r="BC394" s="219"/>
      <c r="BD394" s="219"/>
      <c r="BE394" s="219"/>
      <c r="BF394" s="219"/>
      <c r="BG394" s="284"/>
      <c r="BH394" s="302"/>
      <c r="BI394" s="216"/>
      <c r="BJ394" s="174"/>
      <c r="BK394" s="174"/>
      <c r="BL394" s="174"/>
      <c r="BM394" s="174"/>
      <c r="BN394" s="174"/>
      <c r="BO394" s="174"/>
      <c r="BP394" s="174"/>
      <c r="BQ394" s="174"/>
      <c r="BR394" s="174"/>
      <c r="BS394" s="174"/>
      <c r="BT394" s="174"/>
      <c r="BU394" s="174"/>
      <c r="BV394" s="174"/>
      <c r="BW394" s="174"/>
      <c r="BX394" s="174"/>
      <c r="BY394" s="174"/>
      <c r="BZ394" s="174"/>
      <c r="CA394" s="174"/>
      <c r="CB394" s="174"/>
      <c r="CC394" s="174"/>
      <c r="CD394" s="174"/>
      <c r="CE394" s="174"/>
      <c r="CF394" s="174"/>
      <c r="CG394" s="174"/>
      <c r="CH394" s="174"/>
      <c r="CI394" s="174"/>
      <c r="CJ394" s="174"/>
      <c r="CL394" s="174"/>
      <c r="CM394" s="174"/>
      <c r="CN394" s="174"/>
      <c r="CO394" s="174"/>
      <c r="CP394" s="174"/>
      <c r="CQ394" s="174"/>
      <c r="CR394" s="174"/>
      <c r="CS394" s="174"/>
      <c r="CT394" s="174"/>
      <c r="CU394" s="174"/>
      <c r="CV394" s="174"/>
      <c r="CW394" s="174"/>
      <c r="CX394" s="174"/>
      <c r="CY394" s="174"/>
      <c r="CZ394" s="174"/>
      <c r="DA394" s="174"/>
      <c r="DB394" s="174"/>
      <c r="DC394" s="174"/>
      <c r="DD394" s="174"/>
      <c r="DE394" s="174"/>
      <c r="DF394" s="174"/>
      <c r="DG394" s="174"/>
      <c r="DH394" s="174"/>
      <c r="DI394" s="174"/>
      <c r="DJ394" s="174"/>
      <c r="DK394" s="174"/>
      <c r="DL394" s="174"/>
      <c r="DM394" s="174"/>
      <c r="DN394" s="174"/>
      <c r="DO394" s="174"/>
      <c r="DP394" s="174"/>
      <c r="DQ394" s="174"/>
      <c r="DR394" s="174"/>
      <c r="DS394" s="174"/>
      <c r="DT394" s="174"/>
      <c r="DU394" s="174"/>
      <c r="DV394" s="174"/>
      <c r="DW394" s="174"/>
      <c r="DX394" s="174"/>
      <c r="DY394" s="174"/>
      <c r="DZ394" s="174"/>
      <c r="EA394" s="174"/>
      <c r="EB394" s="174"/>
      <c r="EC394" s="174"/>
      <c r="ED394" s="174"/>
      <c r="EE394" s="174"/>
      <c r="EF394" s="174"/>
      <c r="EG394" s="174"/>
      <c r="EH394" s="174"/>
      <c r="EI394" s="174"/>
      <c r="EJ394" s="174"/>
      <c r="EK394" s="174"/>
      <c r="EL394" s="174"/>
      <c r="EM394" s="174"/>
      <c r="EN394" s="174"/>
      <c r="EO394" s="174"/>
      <c r="EP394" s="174"/>
      <c r="EQ394" s="174"/>
      <c r="ER394" s="174"/>
      <c r="ES394" s="174"/>
      <c r="ET394" s="174"/>
      <c r="EU394" s="174"/>
      <c r="EV394" s="174"/>
      <c r="EW394" s="174"/>
      <c r="EX394" s="174"/>
      <c r="EY394" s="174"/>
      <c r="EZ394" s="174"/>
      <c r="FA394" s="174"/>
      <c r="FB394" s="174"/>
      <c r="FC394" s="174"/>
    </row>
    <row r="395" spans="1:159" x14ac:dyDescent="0.25">
      <c r="A395" s="1"/>
      <c r="B395" s="1"/>
      <c r="C395" s="226"/>
      <c r="D395" s="224" t="s">
        <v>418</v>
      </c>
      <c r="E395" s="229">
        <v>5</v>
      </c>
      <c r="F395" s="241" t="s">
        <v>365</v>
      </c>
      <c r="G395" s="248">
        <f t="shared" si="11"/>
        <v>65101710.633119978</v>
      </c>
      <c r="H395" s="237">
        <f t="shared" si="10"/>
        <v>0.37627451423202912</v>
      </c>
      <c r="I395" s="231"/>
      <c r="J395" s="231"/>
      <c r="K395" s="231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"/>
      <c r="Y395" s="2"/>
      <c r="Z395" s="2"/>
      <c r="AA395" s="219"/>
      <c r="AB395" s="219"/>
      <c r="AC395" s="219"/>
      <c r="AD395" s="2"/>
      <c r="AE395" s="219"/>
      <c r="AF395" s="219"/>
      <c r="AG395" s="219"/>
      <c r="AH395" s="219"/>
      <c r="AI395" s="219"/>
      <c r="AJ395" s="219"/>
      <c r="AK395" s="219"/>
      <c r="AL395" s="219"/>
      <c r="AM395" s="219"/>
      <c r="AN395" s="219"/>
      <c r="AO395" s="219"/>
      <c r="AP395" s="219"/>
      <c r="AQ395" s="219"/>
      <c r="AR395" s="219"/>
      <c r="AS395" s="219"/>
      <c r="AT395" s="2"/>
      <c r="AU395" s="2"/>
      <c r="AV395" s="220">
        <f>H395/$E$395*2</f>
        <v>0.15050980569281164</v>
      </c>
      <c r="AW395" s="220">
        <f>H395/$E$395*3</f>
        <v>0.22576470853921746</v>
      </c>
      <c r="AX395" s="219"/>
      <c r="AY395" s="219"/>
      <c r="AZ395" s="219"/>
      <c r="BA395" s="219"/>
      <c r="BB395" s="219"/>
      <c r="BC395" s="219"/>
      <c r="BD395" s="219"/>
      <c r="BE395" s="219"/>
      <c r="BF395" s="219"/>
      <c r="BG395" s="284"/>
      <c r="BH395" s="302"/>
      <c r="BI395" s="216"/>
      <c r="BJ395" s="174"/>
      <c r="BK395" s="174"/>
      <c r="BL395" s="174"/>
      <c r="BM395" s="174"/>
      <c r="BN395" s="174"/>
      <c r="BO395" s="174"/>
      <c r="BP395" s="174"/>
      <c r="BQ395" s="174"/>
      <c r="BR395" s="174"/>
      <c r="BS395" s="174"/>
      <c r="BT395" s="174"/>
      <c r="BU395" s="174"/>
      <c r="BV395" s="174"/>
      <c r="BW395" s="174"/>
      <c r="BX395" s="174"/>
      <c r="BY395" s="174"/>
      <c r="BZ395" s="174"/>
      <c r="CA395" s="174"/>
      <c r="CB395" s="174"/>
      <c r="CC395" s="174"/>
      <c r="CD395" s="174"/>
      <c r="CE395" s="174"/>
      <c r="CF395" s="174"/>
      <c r="CG395" s="174"/>
      <c r="CH395" s="174"/>
      <c r="CI395" s="174"/>
      <c r="CJ395" s="174"/>
      <c r="CK395" s="174"/>
      <c r="CL395" s="174"/>
      <c r="CM395" s="174"/>
      <c r="CN395" s="174"/>
      <c r="CO395" s="174"/>
      <c r="CP395" s="174"/>
      <c r="CQ395" s="174"/>
      <c r="CR395" s="174"/>
      <c r="CS395" s="174"/>
      <c r="CT395" s="174"/>
      <c r="CU395" s="174"/>
      <c r="CV395" s="174"/>
      <c r="CW395" s="174"/>
      <c r="CX395" s="174"/>
      <c r="CY395" s="174"/>
      <c r="CZ395" s="174"/>
      <c r="DA395" s="174"/>
      <c r="DB395" s="174"/>
      <c r="DC395" s="174"/>
      <c r="DD395" s="174"/>
      <c r="DE395" s="174"/>
      <c r="DF395" s="174"/>
      <c r="DG395" s="174"/>
      <c r="DH395" s="174"/>
      <c r="DI395" s="174"/>
      <c r="DJ395" s="174"/>
      <c r="DK395" s="174"/>
      <c r="DL395" s="174"/>
      <c r="DM395" s="174"/>
      <c r="DN395" s="174"/>
      <c r="DO395" s="174"/>
      <c r="DP395" s="174"/>
      <c r="DQ395" s="174"/>
      <c r="DR395" s="174"/>
      <c r="DS395" s="174"/>
      <c r="DT395" s="174"/>
      <c r="DU395" s="174"/>
      <c r="DV395" s="174"/>
      <c r="DW395" s="174"/>
      <c r="DX395" s="174"/>
      <c r="DY395" s="174"/>
      <c r="DZ395" s="174"/>
      <c r="EA395" s="174"/>
      <c r="EB395" s="174"/>
      <c r="EC395" s="174"/>
      <c r="ED395" s="174"/>
      <c r="EE395" s="174"/>
      <c r="EF395" s="174"/>
      <c r="EG395" s="174"/>
      <c r="EH395" s="174"/>
      <c r="EI395" s="174"/>
      <c r="EJ395" s="174"/>
      <c r="EK395" s="174"/>
      <c r="EL395" s="174"/>
      <c r="EM395" s="174"/>
      <c r="EN395" s="174"/>
      <c r="EO395" s="174"/>
      <c r="EP395" s="174"/>
      <c r="EQ395" s="174"/>
      <c r="ER395" s="174"/>
      <c r="ES395" s="174"/>
      <c r="ET395" s="174"/>
      <c r="EU395" s="174"/>
      <c r="EV395" s="174"/>
      <c r="EW395" s="174"/>
      <c r="EX395" s="174"/>
      <c r="EY395" s="174"/>
      <c r="EZ395" s="174"/>
      <c r="FA395" s="174"/>
      <c r="FB395" s="174"/>
      <c r="FC395" s="174"/>
    </row>
    <row r="396" spans="1:159" x14ac:dyDescent="0.25">
      <c r="A396" s="1"/>
      <c r="B396" s="1"/>
      <c r="C396" s="226"/>
      <c r="D396" s="224" t="s">
        <v>420</v>
      </c>
      <c r="E396" s="229"/>
      <c r="F396" s="241"/>
      <c r="G396" s="248"/>
      <c r="H396" s="237"/>
      <c r="I396" s="231"/>
      <c r="J396" s="231"/>
      <c r="K396" s="231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"/>
      <c r="Y396" s="2"/>
      <c r="Z396" s="2"/>
      <c r="AA396" s="219"/>
      <c r="AB396" s="219"/>
      <c r="AC396" s="219"/>
      <c r="AD396" s="2"/>
      <c r="AE396" s="219"/>
      <c r="AF396" s="219"/>
      <c r="AG396" s="219"/>
      <c r="AH396" s="219"/>
      <c r="AI396" s="219"/>
      <c r="AJ396" s="219"/>
      <c r="AK396" s="219"/>
      <c r="AL396" s="219"/>
      <c r="AM396" s="219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9"/>
      <c r="AY396" s="219"/>
      <c r="AZ396" s="219"/>
      <c r="BA396" s="219"/>
      <c r="BB396" s="219"/>
      <c r="BC396" s="219"/>
      <c r="BD396" s="219"/>
      <c r="BE396" s="219"/>
      <c r="BF396" s="219"/>
      <c r="BG396" s="284"/>
      <c r="BH396" s="302"/>
      <c r="BI396" s="216"/>
      <c r="BJ396" s="174"/>
      <c r="BK396" s="174"/>
      <c r="BL396" s="174"/>
      <c r="BM396" s="174"/>
      <c r="BN396" s="174"/>
      <c r="BO396" s="174"/>
      <c r="BP396" s="174"/>
      <c r="BQ396" s="174"/>
      <c r="BR396" s="174"/>
      <c r="BS396" s="174"/>
      <c r="BT396" s="174"/>
      <c r="BU396" s="174"/>
      <c r="BV396" s="174"/>
      <c r="BW396" s="174"/>
      <c r="BX396" s="174"/>
      <c r="BY396" s="174"/>
      <c r="BZ396" s="174"/>
      <c r="CA396" s="174"/>
      <c r="CB396" s="174"/>
      <c r="CC396" s="174"/>
      <c r="CD396" s="174"/>
      <c r="CE396" s="174"/>
      <c r="CF396" s="174"/>
      <c r="CG396" s="174"/>
      <c r="CH396" s="174"/>
      <c r="CI396" s="174"/>
      <c r="CJ396" s="174"/>
      <c r="CK396" s="174"/>
      <c r="CL396" s="174"/>
      <c r="CM396" s="174"/>
      <c r="CN396" s="174"/>
      <c r="CO396" s="174"/>
      <c r="CP396" s="174"/>
      <c r="CQ396" s="174"/>
      <c r="CR396" s="174"/>
      <c r="CS396" s="174"/>
      <c r="CT396" s="174"/>
      <c r="CU396" s="174"/>
      <c r="CV396" s="174"/>
      <c r="CW396" s="174"/>
      <c r="CX396" s="174"/>
      <c r="CY396" s="174"/>
      <c r="CZ396" s="174"/>
      <c r="DA396" s="174"/>
      <c r="DB396" s="174"/>
      <c r="DC396" s="174"/>
      <c r="DD396" s="174"/>
      <c r="DE396" s="174"/>
      <c r="DF396" s="174"/>
      <c r="DG396" s="174"/>
      <c r="DH396" s="174"/>
      <c r="DI396" s="174"/>
      <c r="DJ396" s="174"/>
      <c r="DK396" s="174"/>
      <c r="DL396" s="174"/>
      <c r="DM396" s="174"/>
      <c r="DN396" s="174"/>
      <c r="DO396" s="174"/>
      <c r="DP396" s="174"/>
      <c r="DQ396" s="174"/>
      <c r="DR396" s="174"/>
      <c r="DS396" s="174"/>
      <c r="DT396" s="174"/>
      <c r="DU396" s="174"/>
      <c r="DV396" s="174"/>
      <c r="DW396" s="174"/>
      <c r="DX396" s="174"/>
      <c r="DY396" s="174"/>
      <c r="DZ396" s="174"/>
      <c r="EA396" s="174"/>
      <c r="EB396" s="174"/>
      <c r="EC396" s="174"/>
      <c r="ED396" s="174"/>
      <c r="EE396" s="174"/>
      <c r="EF396" s="174"/>
      <c r="EG396" s="174"/>
      <c r="EH396" s="174"/>
      <c r="EI396" s="174"/>
      <c r="EJ396" s="174"/>
      <c r="EK396" s="174"/>
      <c r="EL396" s="174"/>
      <c r="EM396" s="174"/>
      <c r="EN396" s="174"/>
      <c r="EO396" s="174"/>
      <c r="EP396" s="174"/>
      <c r="EQ396" s="174"/>
      <c r="ER396" s="174"/>
      <c r="ES396" s="174"/>
      <c r="ET396" s="174"/>
      <c r="EU396" s="174"/>
      <c r="EV396" s="174"/>
      <c r="EW396" s="174"/>
      <c r="EX396" s="174"/>
      <c r="EY396" s="174"/>
      <c r="EZ396" s="174"/>
      <c r="FA396" s="174"/>
      <c r="FB396" s="174"/>
      <c r="FC396" s="174"/>
    </row>
    <row r="397" spans="1:159" x14ac:dyDescent="0.25">
      <c r="A397" s="1"/>
      <c r="B397" s="1"/>
      <c r="C397" s="226"/>
      <c r="D397" s="224" t="s">
        <v>418</v>
      </c>
      <c r="E397" s="229">
        <v>5</v>
      </c>
      <c r="F397" s="241" t="s">
        <v>365</v>
      </c>
      <c r="G397" s="248">
        <f t="shared" si="11"/>
        <v>65101710.633119978</v>
      </c>
      <c r="H397" s="237">
        <f t="shared" si="10"/>
        <v>0.37627451423202912</v>
      </c>
      <c r="I397" s="231"/>
      <c r="J397" s="231"/>
      <c r="K397" s="231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"/>
      <c r="Y397" s="2"/>
      <c r="Z397" s="2"/>
      <c r="AA397" s="219"/>
      <c r="AB397" s="219"/>
      <c r="AC397" s="219"/>
      <c r="AD397" s="2"/>
      <c r="AE397" s="219"/>
      <c r="AF397" s="219"/>
      <c r="AG397" s="219"/>
      <c r="AH397" s="219"/>
      <c r="AI397" s="219"/>
      <c r="AJ397" s="219"/>
      <c r="AK397" s="219"/>
      <c r="AL397" s="219"/>
      <c r="AM397" s="219"/>
      <c r="AN397" s="219"/>
      <c r="AO397" s="219"/>
      <c r="AP397" s="219"/>
      <c r="AQ397" s="219"/>
      <c r="AR397" s="219"/>
      <c r="AS397" s="219"/>
      <c r="AT397" s="219"/>
      <c r="AU397" s="219"/>
      <c r="AV397" s="219"/>
      <c r="AW397" s="2"/>
      <c r="AX397" s="2"/>
      <c r="AY397" s="2"/>
      <c r="AZ397" s="220">
        <f>H397/$E$397*5</f>
        <v>0.37627451423202907</v>
      </c>
      <c r="BA397" s="219"/>
      <c r="BB397" s="7"/>
      <c r="BC397" s="219"/>
      <c r="BD397" s="219"/>
      <c r="BE397" s="219"/>
      <c r="BF397" s="219"/>
      <c r="BG397" s="301"/>
      <c r="BH397" s="303"/>
      <c r="BI397" s="216"/>
      <c r="BJ397" s="174"/>
      <c r="BK397" s="174"/>
      <c r="BL397" s="174"/>
      <c r="BM397" s="174"/>
      <c r="BN397" s="174"/>
      <c r="BO397" s="174"/>
      <c r="BP397" s="174"/>
      <c r="BQ397" s="174"/>
      <c r="BR397" s="174"/>
      <c r="BS397" s="174"/>
      <c r="BT397" s="174"/>
      <c r="BU397" s="174"/>
      <c r="BV397" s="174"/>
      <c r="BW397" s="174"/>
      <c r="BX397" s="174"/>
      <c r="BY397" s="174"/>
      <c r="BZ397" s="174"/>
      <c r="CA397" s="174"/>
      <c r="CB397" s="174"/>
      <c r="CC397" s="174"/>
      <c r="CD397" s="174"/>
      <c r="CE397" s="174"/>
      <c r="CF397" s="174"/>
      <c r="CG397" s="174"/>
      <c r="CH397" s="174"/>
      <c r="CI397" s="174"/>
      <c r="CJ397" s="174"/>
      <c r="CK397" s="174"/>
      <c r="CL397" s="174"/>
      <c r="CM397" s="174"/>
      <c r="CN397" s="174"/>
      <c r="CO397" s="174"/>
      <c r="CP397" s="174"/>
      <c r="CQ397" s="174"/>
      <c r="CR397" s="174"/>
      <c r="CS397" s="174"/>
      <c r="CT397" s="174"/>
      <c r="CU397" s="174"/>
      <c r="CV397" s="174"/>
      <c r="CW397" s="174"/>
      <c r="CX397" s="174"/>
      <c r="CY397" s="174"/>
      <c r="CZ397" s="174"/>
      <c r="DA397" s="174"/>
      <c r="DB397" s="174"/>
      <c r="DC397" s="174"/>
      <c r="DD397" s="174"/>
      <c r="DE397" s="174"/>
      <c r="DF397" s="174"/>
      <c r="DG397" s="174"/>
      <c r="DH397" s="174"/>
      <c r="DI397" s="174"/>
      <c r="DJ397" s="174"/>
      <c r="DK397" s="174"/>
      <c r="DL397" s="174"/>
      <c r="DM397" s="174"/>
      <c r="DN397" s="174"/>
      <c r="DO397" s="174"/>
      <c r="DP397" s="174"/>
      <c r="DQ397" s="174"/>
      <c r="DR397" s="174"/>
      <c r="DS397" s="174"/>
      <c r="DT397" s="174"/>
      <c r="DU397" s="174"/>
      <c r="DV397" s="174"/>
      <c r="DW397" s="174"/>
      <c r="DX397" s="174"/>
      <c r="DY397" s="174"/>
      <c r="DZ397" s="174"/>
      <c r="EA397" s="174"/>
      <c r="EB397" s="174"/>
      <c r="EC397" s="174"/>
      <c r="ED397" s="174"/>
      <c r="EE397" s="174"/>
      <c r="EF397" s="174"/>
      <c r="EG397" s="174"/>
      <c r="EH397" s="174"/>
      <c r="EI397" s="174"/>
      <c r="EJ397" s="174"/>
      <c r="EK397" s="174"/>
      <c r="EL397" s="174"/>
      <c r="EM397" s="174"/>
      <c r="EN397" s="174"/>
      <c r="EO397" s="174"/>
      <c r="EP397" s="174"/>
      <c r="EQ397" s="174"/>
      <c r="ER397" s="174"/>
      <c r="ES397" s="174"/>
      <c r="ET397" s="174"/>
      <c r="EU397" s="174"/>
      <c r="EV397" s="174"/>
      <c r="EW397" s="174"/>
      <c r="EX397" s="174"/>
      <c r="EY397" s="174"/>
      <c r="EZ397" s="174"/>
      <c r="FA397" s="174"/>
      <c r="FB397" s="174"/>
      <c r="FC397" s="174"/>
    </row>
    <row r="398" spans="1:159" x14ac:dyDescent="0.25">
      <c r="A398" s="1"/>
      <c r="B398" s="1"/>
      <c r="C398" s="226"/>
      <c r="D398" s="224" t="s">
        <v>413</v>
      </c>
      <c r="E398" s="229"/>
      <c r="F398" s="241"/>
      <c r="G398" s="248"/>
      <c r="H398" s="237"/>
      <c r="I398" s="231"/>
      <c r="J398" s="231"/>
      <c r="K398" s="231"/>
      <c r="L398" s="282"/>
      <c r="M398" s="282"/>
      <c r="N398" s="282"/>
      <c r="O398" s="282"/>
      <c r="P398" s="282"/>
      <c r="Q398" s="282"/>
      <c r="R398" s="282"/>
      <c r="S398" s="282"/>
      <c r="T398" s="282"/>
      <c r="U398" s="219"/>
      <c r="V398" s="219"/>
      <c r="W398" s="219"/>
      <c r="X398" s="2"/>
      <c r="Y398" s="2"/>
      <c r="Z398" s="2"/>
      <c r="AA398" s="219"/>
      <c r="AB398" s="219"/>
      <c r="AC398" s="219"/>
      <c r="AD398" s="2"/>
      <c r="AE398" s="219"/>
      <c r="AF398" s="219"/>
      <c r="AG398" s="219"/>
      <c r="AH398" s="219"/>
      <c r="AI398" s="219"/>
      <c r="AJ398" s="219"/>
      <c r="AK398" s="219"/>
      <c r="AL398" s="219"/>
      <c r="AM398" s="219"/>
      <c r="AN398" s="219"/>
      <c r="AO398" s="219"/>
      <c r="AP398" s="219"/>
      <c r="AQ398" s="219"/>
      <c r="AR398" s="219"/>
      <c r="AS398" s="219"/>
      <c r="AT398" s="219"/>
      <c r="AU398" s="219"/>
      <c r="AV398" s="219"/>
      <c r="AW398" s="2"/>
      <c r="AX398" s="2"/>
      <c r="AY398" s="2"/>
      <c r="AZ398" s="7"/>
      <c r="BA398" s="7"/>
      <c r="BB398" s="7"/>
      <c r="BC398" s="219"/>
      <c r="BD398" s="219"/>
      <c r="BE398" s="219"/>
      <c r="BF398" s="219"/>
      <c r="BG398" s="284"/>
      <c r="BH398" s="302"/>
      <c r="BI398" s="216"/>
      <c r="BJ398" s="174"/>
      <c r="BK398" s="174"/>
      <c r="BL398" s="174"/>
      <c r="BM398" s="174"/>
      <c r="BN398" s="174"/>
      <c r="BO398" s="174"/>
      <c r="BP398" s="174"/>
      <c r="BQ398" s="174"/>
      <c r="BR398" s="174"/>
      <c r="BS398" s="174"/>
      <c r="BT398" s="174"/>
      <c r="BU398" s="174"/>
      <c r="BV398" s="174"/>
      <c r="BW398" s="174"/>
      <c r="BX398" s="174"/>
      <c r="BY398" s="174"/>
      <c r="BZ398" s="174"/>
      <c r="CA398" s="174"/>
      <c r="CB398" s="174"/>
      <c r="CC398" s="174"/>
      <c r="CD398" s="174"/>
      <c r="CE398" s="174"/>
      <c r="CF398" s="174"/>
      <c r="CG398" s="174"/>
      <c r="CH398" s="174"/>
      <c r="CI398" s="174"/>
      <c r="CJ398" s="174"/>
      <c r="CK398" s="174"/>
      <c r="CL398" s="174"/>
      <c r="CM398" s="174"/>
      <c r="CN398" s="174"/>
      <c r="CO398" s="174"/>
      <c r="CP398" s="174"/>
      <c r="CQ398" s="174"/>
      <c r="CR398" s="174"/>
      <c r="CS398" s="174"/>
      <c r="CT398" s="174"/>
      <c r="CU398" s="174"/>
      <c r="CV398" s="174"/>
      <c r="CW398" s="174"/>
      <c r="CX398" s="174"/>
      <c r="CY398" s="174"/>
      <c r="CZ398" s="174"/>
      <c r="DA398" s="174"/>
      <c r="DB398" s="174"/>
      <c r="DC398" s="174"/>
      <c r="DD398" s="174"/>
      <c r="DE398" s="174"/>
      <c r="DF398" s="174"/>
      <c r="DG398" s="174"/>
      <c r="DH398" s="174"/>
      <c r="DI398" s="174"/>
      <c r="DJ398" s="174"/>
      <c r="DK398" s="174"/>
      <c r="DL398" s="174"/>
      <c r="DM398" s="174"/>
      <c r="DN398" s="174"/>
      <c r="DO398" s="174"/>
      <c r="DP398" s="174"/>
      <c r="DQ398" s="174"/>
      <c r="DR398" s="174"/>
      <c r="DS398" s="174"/>
      <c r="DT398" s="174"/>
      <c r="DU398" s="174"/>
      <c r="DV398" s="174"/>
      <c r="DW398" s="174"/>
      <c r="DX398" s="174"/>
      <c r="DY398" s="174"/>
      <c r="DZ398" s="174"/>
      <c r="EA398" s="174"/>
      <c r="EB398" s="174"/>
      <c r="EC398" s="174"/>
      <c r="ED398" s="174"/>
      <c r="EE398" s="174"/>
      <c r="EF398" s="174"/>
      <c r="EG398" s="174"/>
      <c r="EH398" s="174"/>
      <c r="EI398" s="174"/>
      <c r="EJ398" s="174"/>
      <c r="EK398" s="174"/>
      <c r="EL398" s="174"/>
      <c r="EM398" s="174"/>
      <c r="EN398" s="174"/>
      <c r="EO398" s="174"/>
      <c r="EP398" s="174"/>
      <c r="EQ398" s="174"/>
      <c r="ER398" s="174"/>
      <c r="ES398" s="174"/>
      <c r="ET398" s="174"/>
      <c r="EU398" s="174"/>
      <c r="EV398" s="174"/>
      <c r="EW398" s="174"/>
      <c r="EX398" s="174"/>
      <c r="EY398" s="174"/>
      <c r="EZ398" s="174"/>
      <c r="FA398" s="174"/>
      <c r="FB398" s="174"/>
      <c r="FC398" s="174"/>
    </row>
    <row r="399" spans="1:159" ht="15.75" thickBot="1" x14ac:dyDescent="0.3">
      <c r="A399" s="1"/>
      <c r="B399" s="1"/>
      <c r="C399" s="277"/>
      <c r="D399" s="224" t="s">
        <v>418</v>
      </c>
      <c r="E399" s="229">
        <v>5</v>
      </c>
      <c r="F399" s="241" t="s">
        <v>365</v>
      </c>
      <c r="G399" s="248">
        <f t="shared" si="11"/>
        <v>65101710.633119978</v>
      </c>
      <c r="H399" s="237">
        <f t="shared" si="10"/>
        <v>0.37627451423202912</v>
      </c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21"/>
      <c r="V399" s="221"/>
      <c r="W399" s="221"/>
      <c r="X399" s="19"/>
      <c r="Y399" s="19"/>
      <c r="Z399" s="19"/>
      <c r="AA399" s="221"/>
      <c r="AB399" s="221"/>
      <c r="AC399" s="221"/>
      <c r="AD399" s="19"/>
      <c r="AE399" s="221"/>
      <c r="AF399" s="221"/>
      <c r="AG399" s="221"/>
      <c r="AH399" s="221"/>
      <c r="AI399" s="221"/>
      <c r="AJ399" s="221"/>
      <c r="AK399" s="221"/>
      <c r="AL399" s="221"/>
      <c r="AM399" s="221"/>
      <c r="AN399" s="221"/>
      <c r="AO399" s="221"/>
      <c r="AP399" s="221"/>
      <c r="AQ399" s="221"/>
      <c r="AR399" s="221"/>
      <c r="AS399" s="221"/>
      <c r="AT399" s="221"/>
      <c r="AU399" s="221"/>
      <c r="AV399" s="221"/>
      <c r="AW399" s="19"/>
      <c r="AX399" s="19"/>
      <c r="AY399" s="19"/>
      <c r="AZ399" s="27"/>
      <c r="BA399" s="27"/>
      <c r="BB399" s="27"/>
      <c r="BC399" s="244">
        <f>H399/$E$399*2</f>
        <v>0.15050980569281164</v>
      </c>
      <c r="BD399" s="244">
        <f>H399/$E$399*5</f>
        <v>0.37627451423202907</v>
      </c>
      <c r="BE399" s="221"/>
      <c r="BF399" s="221"/>
      <c r="BG399" s="285"/>
      <c r="BH399" s="302"/>
      <c r="BI399" s="216"/>
      <c r="BJ399" s="174"/>
      <c r="BK399" s="174"/>
      <c r="BL399" s="174"/>
      <c r="BM399" s="174"/>
      <c r="BN399" s="174"/>
      <c r="BO399" s="174"/>
      <c r="BP399" s="174"/>
      <c r="BQ399" s="174"/>
      <c r="BR399" s="174"/>
      <c r="BS399" s="174"/>
      <c r="BT399" s="174"/>
      <c r="BU399" s="174"/>
      <c r="BV399" s="174"/>
      <c r="BW399" s="174"/>
      <c r="BX399" s="174"/>
      <c r="BY399" s="174"/>
      <c r="BZ399" s="174"/>
      <c r="CA399" s="174"/>
      <c r="CB399" s="174"/>
      <c r="CC399" s="174"/>
      <c r="CD399" s="174"/>
      <c r="CE399" s="174"/>
      <c r="CF399" s="174"/>
      <c r="CG399" s="174"/>
      <c r="CH399" s="174"/>
      <c r="CI399" s="174"/>
      <c r="CJ399" s="174"/>
      <c r="CK399" s="174"/>
      <c r="CL399" s="174"/>
      <c r="CM399" s="174"/>
      <c r="CN399" s="174"/>
      <c r="CO399" s="174"/>
      <c r="CP399" s="174"/>
      <c r="CQ399" s="174"/>
      <c r="CR399" s="174"/>
      <c r="CS399" s="174"/>
      <c r="CT399" s="174"/>
      <c r="CU399" s="174"/>
      <c r="CV399" s="174"/>
      <c r="CW399" s="174"/>
      <c r="CX399" s="174"/>
      <c r="CY399" s="174"/>
      <c r="CZ399" s="174"/>
      <c r="DA399" s="174"/>
      <c r="DB399" s="174"/>
      <c r="DC399" s="174"/>
      <c r="DD399" s="174"/>
      <c r="DE399" s="174"/>
      <c r="DF399" s="174"/>
      <c r="DG399" s="174"/>
      <c r="DH399" s="174"/>
      <c r="DI399" s="174"/>
      <c r="DJ399" s="174"/>
      <c r="DK399" s="174"/>
      <c r="DL399" s="174"/>
      <c r="DM399" s="174"/>
      <c r="DN399" s="174"/>
      <c r="DO399" s="174"/>
      <c r="DP399" s="174"/>
      <c r="DQ399" s="174"/>
      <c r="DR399" s="174"/>
      <c r="DS399" s="174"/>
      <c r="DT399" s="174"/>
      <c r="DU399" s="174"/>
      <c r="DV399" s="174"/>
      <c r="DW399" s="174"/>
      <c r="DX399" s="174"/>
      <c r="DY399" s="174"/>
      <c r="DZ399" s="174"/>
      <c r="EA399" s="174"/>
      <c r="EB399" s="174"/>
      <c r="EC399" s="174"/>
      <c r="ED399" s="174"/>
      <c r="EE399" s="174"/>
      <c r="EF399" s="174"/>
      <c r="EG399" s="174"/>
      <c r="EH399" s="174"/>
      <c r="EI399" s="174"/>
      <c r="EJ399" s="174"/>
      <c r="EK399" s="174"/>
      <c r="EL399" s="174"/>
      <c r="EM399" s="174"/>
      <c r="EN399" s="174"/>
      <c r="EO399" s="174"/>
      <c r="EP399" s="174"/>
      <c r="EQ399" s="174"/>
      <c r="ER399" s="174"/>
      <c r="ES399" s="174"/>
      <c r="ET399" s="174"/>
      <c r="EU399" s="174"/>
      <c r="EV399" s="174"/>
      <c r="EW399" s="174"/>
      <c r="EX399" s="174"/>
      <c r="EY399" s="174"/>
      <c r="EZ399" s="174"/>
      <c r="FA399" s="174"/>
      <c r="FB399" s="174"/>
      <c r="FC399" s="174"/>
    </row>
    <row r="400" spans="1:159" ht="15.75" thickTop="1" x14ac:dyDescent="0.25">
      <c r="A400" s="198"/>
      <c r="B400" s="198"/>
      <c r="C400" s="397"/>
      <c r="D400" s="394"/>
      <c r="E400" s="382" t="s">
        <v>67</v>
      </c>
      <c r="F400" s="383"/>
      <c r="G400" s="388">
        <f>SUM(G95:G399)</f>
        <v>17301652961.001526</v>
      </c>
      <c r="H400" s="391">
        <f>SUM(H95:H399)</f>
        <v>99.999999999999901</v>
      </c>
      <c r="I400" s="305">
        <f>SUM(I93:I399)</f>
        <v>0.13358739281788304</v>
      </c>
      <c r="J400" s="306">
        <f t="shared" ref="J400:Y400" si="12">SUM(J93:J399)</f>
        <v>4.2887403123074042E-2</v>
      </c>
      <c r="K400" s="306">
        <f t="shared" si="12"/>
        <v>1.7678260954223576E-2</v>
      </c>
      <c r="L400" s="306">
        <f t="shared" si="12"/>
        <v>1.2295539054361595</v>
      </c>
      <c r="M400" s="306">
        <f t="shared" si="12"/>
        <v>1.9260425067357576</v>
      </c>
      <c r="N400" s="306">
        <f t="shared" si="12"/>
        <v>1.7247653420424753</v>
      </c>
      <c r="O400" s="306">
        <f t="shared" si="12"/>
        <v>0.41812258887227083</v>
      </c>
      <c r="P400" s="306">
        <f t="shared" si="12"/>
        <v>0.49708939493686954</v>
      </c>
      <c r="Q400" s="306">
        <f t="shared" si="12"/>
        <v>0.62643964394588425</v>
      </c>
      <c r="R400" s="306">
        <f t="shared" si="12"/>
        <v>1.671097992722955</v>
      </c>
      <c r="S400" s="306">
        <f t="shared" si="12"/>
        <v>3.5918755511790543</v>
      </c>
      <c r="T400" s="306">
        <f t="shared" si="12"/>
        <v>3.9989296380834656</v>
      </c>
      <c r="U400" s="306">
        <f t="shared" si="12"/>
        <v>1.382507045452569</v>
      </c>
      <c r="V400" s="306">
        <f t="shared" si="12"/>
        <v>1.0083964739700826</v>
      </c>
      <c r="W400" s="306">
        <f t="shared" si="12"/>
        <v>4.7990834956618036</v>
      </c>
      <c r="X400" s="306">
        <f t="shared" si="12"/>
        <v>2.4121942359662341</v>
      </c>
      <c r="Y400" s="306">
        <f t="shared" si="12"/>
        <v>1.4362999044964133</v>
      </c>
      <c r="Z400" s="306">
        <f>SUM(Z93:Z399)</f>
        <v>1.0624421257315919</v>
      </c>
      <c r="AA400" s="306">
        <f t="shared" ref="AA400:BG400" si="13">SUM(AA93:AA399)</f>
        <v>6.315025029023249</v>
      </c>
      <c r="AB400" s="306">
        <f t="shared" si="13"/>
        <v>1.3089130277271681</v>
      </c>
      <c r="AC400" s="306">
        <f t="shared" si="13"/>
        <v>1.728902945783175</v>
      </c>
      <c r="AD400" s="306">
        <f t="shared" si="13"/>
        <v>3.4024036810751892</v>
      </c>
      <c r="AE400" s="306">
        <f t="shared" si="13"/>
        <v>4.9611405478393049</v>
      </c>
      <c r="AF400" s="306">
        <f t="shared" si="13"/>
        <v>1.7162443338198408</v>
      </c>
      <c r="AG400" s="306">
        <f t="shared" si="13"/>
        <v>1.5180816380074922</v>
      </c>
      <c r="AH400" s="306">
        <f t="shared" si="13"/>
        <v>4.9848315075948229</v>
      </c>
      <c r="AI400" s="306">
        <f t="shared" si="13"/>
        <v>3.64438650855895</v>
      </c>
      <c r="AJ400" s="306">
        <f t="shared" si="13"/>
        <v>2.1876713382195447</v>
      </c>
      <c r="AK400" s="306">
        <f t="shared" si="13"/>
        <v>1.3554862189960162</v>
      </c>
      <c r="AL400" s="306">
        <f t="shared" si="13"/>
        <v>6.4241872521647903</v>
      </c>
      <c r="AM400" s="306">
        <f t="shared" si="13"/>
        <v>2.4015897359066716</v>
      </c>
      <c r="AN400" s="306">
        <f t="shared" si="13"/>
        <v>1.7718298608374468</v>
      </c>
      <c r="AO400" s="306">
        <f t="shared" si="13"/>
        <v>2.2861229485273551</v>
      </c>
      <c r="AP400" s="306">
        <f t="shared" si="13"/>
        <v>6.3796577976903155</v>
      </c>
      <c r="AQ400" s="306">
        <f t="shared" si="13"/>
        <v>1.5796128409651071</v>
      </c>
      <c r="AR400" s="306">
        <f t="shared" si="13"/>
        <v>1.7802689140039494</v>
      </c>
      <c r="AS400" s="306">
        <f t="shared" si="13"/>
        <v>4.1580538956008031</v>
      </c>
      <c r="AT400" s="306">
        <f t="shared" si="13"/>
        <v>4.5646876939937826</v>
      </c>
      <c r="AU400" s="306">
        <f t="shared" si="13"/>
        <v>0.8676920683105962</v>
      </c>
      <c r="AV400" s="306">
        <f t="shared" si="13"/>
        <v>0.41716940392854002</v>
      </c>
      <c r="AW400" s="306">
        <f t="shared" si="13"/>
        <v>0.88236720190989926</v>
      </c>
      <c r="AX400" s="306">
        <f t="shared" si="13"/>
        <v>0.58680589756284995</v>
      </c>
      <c r="AY400" s="306">
        <f t="shared" si="13"/>
        <v>0.37789086084261625</v>
      </c>
      <c r="AZ400" s="306">
        <f t="shared" si="13"/>
        <v>0.87027082899022601</v>
      </c>
      <c r="BA400" s="306">
        <f t="shared" si="13"/>
        <v>0.55302901697187479</v>
      </c>
      <c r="BB400" s="306">
        <f t="shared" si="13"/>
        <v>0.64447732035393579</v>
      </c>
      <c r="BC400" s="306">
        <f t="shared" si="13"/>
        <v>0.41716940392854002</v>
      </c>
      <c r="BD400" s="306">
        <f t="shared" si="13"/>
        <v>0.78267720406802832</v>
      </c>
      <c r="BE400" s="306">
        <f t="shared" si="13"/>
        <v>0.56575805591031691</v>
      </c>
      <c r="BF400" s="306">
        <f t="shared" si="13"/>
        <v>0.42559635459807277</v>
      </c>
      <c r="BG400" s="239">
        <f t="shared" si="13"/>
        <v>0.20096839014477175</v>
      </c>
      <c r="BH400" s="302"/>
      <c r="BI400" s="216"/>
      <c r="BJ400" s="174"/>
      <c r="BK400" s="174"/>
      <c r="BL400" s="174"/>
      <c r="BM400" s="174"/>
      <c r="BN400" s="174"/>
      <c r="BO400" s="174"/>
      <c r="BP400" s="174"/>
      <c r="BQ400" s="174"/>
      <c r="BR400" s="174"/>
      <c r="BS400" s="174"/>
      <c r="BT400" s="174"/>
      <c r="BU400" s="174"/>
      <c r="BV400" s="174"/>
      <c r="BW400" s="174"/>
      <c r="BX400" s="174"/>
      <c r="BY400" s="174"/>
      <c r="BZ400" s="174"/>
      <c r="CA400" s="174"/>
      <c r="CB400" s="174"/>
      <c r="CC400" s="174"/>
      <c r="CD400" s="174"/>
      <c r="CE400" s="174"/>
      <c r="CF400" s="174"/>
      <c r="CG400" s="174"/>
      <c r="CH400" s="174"/>
      <c r="CI400" s="174"/>
      <c r="CJ400" s="174"/>
      <c r="CK400" s="174"/>
      <c r="CL400" s="174"/>
      <c r="CM400" s="174"/>
      <c r="CN400" s="174"/>
      <c r="CO400" s="174"/>
      <c r="CP400" s="174"/>
      <c r="CQ400" s="174"/>
      <c r="CR400" s="174"/>
      <c r="CS400" s="174"/>
      <c r="CT400" s="174"/>
      <c r="CU400" s="174"/>
      <c r="CV400" s="174"/>
      <c r="CW400" s="174"/>
      <c r="CX400" s="174"/>
      <c r="CY400" s="174"/>
      <c r="CZ400" s="174"/>
      <c r="DA400" s="174"/>
      <c r="DB400" s="174"/>
      <c r="DC400" s="174"/>
      <c r="DD400" s="174"/>
      <c r="DE400" s="174"/>
      <c r="DF400" s="174"/>
      <c r="DG400" s="174"/>
      <c r="DH400" s="174"/>
      <c r="DI400" s="174"/>
      <c r="DJ400" s="174"/>
      <c r="DK400" s="174"/>
      <c r="DL400" s="174"/>
      <c r="DM400" s="174"/>
      <c r="DN400" s="174"/>
      <c r="DO400" s="174"/>
      <c r="DP400" s="174"/>
      <c r="DQ400" s="174"/>
      <c r="DR400" s="174"/>
      <c r="DS400" s="174"/>
      <c r="DT400" s="174"/>
      <c r="DU400" s="174"/>
      <c r="DV400" s="174"/>
      <c r="DW400" s="174"/>
      <c r="DX400" s="174"/>
      <c r="DY400" s="174"/>
      <c r="DZ400" s="174"/>
      <c r="EA400" s="174"/>
      <c r="EB400" s="174"/>
      <c r="EC400" s="174"/>
      <c r="ED400" s="174"/>
      <c r="EE400" s="174"/>
      <c r="EF400" s="174"/>
      <c r="EG400" s="174"/>
      <c r="EH400" s="174"/>
      <c r="EI400" s="174"/>
      <c r="EJ400" s="174"/>
      <c r="EK400" s="174"/>
      <c r="EL400" s="174"/>
      <c r="EM400" s="174"/>
      <c r="EN400" s="174"/>
      <c r="EO400" s="174"/>
      <c r="EP400" s="174"/>
      <c r="EQ400" s="174"/>
      <c r="ER400" s="174"/>
      <c r="ES400" s="174"/>
      <c r="ET400" s="174"/>
      <c r="EU400" s="174"/>
      <c r="EV400" s="174"/>
      <c r="EW400" s="174"/>
      <c r="EX400" s="174"/>
      <c r="EY400" s="174"/>
      <c r="EZ400" s="174"/>
      <c r="FA400" s="174"/>
      <c r="FB400" s="174"/>
      <c r="FC400" s="174"/>
    </row>
    <row r="401" spans="1:159" x14ac:dyDescent="0.25">
      <c r="A401" s="198"/>
      <c r="B401" s="198"/>
      <c r="C401" s="398"/>
      <c r="D401" s="395"/>
      <c r="E401" s="384"/>
      <c r="F401" s="385"/>
      <c r="G401" s="389"/>
      <c r="H401" s="392"/>
      <c r="I401" s="307">
        <f>I400</f>
        <v>0.13358739281788304</v>
      </c>
      <c r="J401" s="218">
        <f>J400+I401</f>
        <v>0.17647479594095708</v>
      </c>
      <c r="K401" s="218">
        <f t="shared" ref="K401:Y401" si="14">K400+J401</f>
        <v>0.19415305689518064</v>
      </c>
      <c r="L401" s="218">
        <f t="shared" si="14"/>
        <v>1.4237069623313401</v>
      </c>
      <c r="M401" s="218">
        <f t="shared" si="14"/>
        <v>3.3497494690670977</v>
      </c>
      <c r="N401" s="218">
        <f t="shared" si="14"/>
        <v>5.074514811109573</v>
      </c>
      <c r="O401" s="218">
        <f t="shared" si="14"/>
        <v>5.4926373999818434</v>
      </c>
      <c r="P401" s="218">
        <f t="shared" si="14"/>
        <v>5.9897267949187132</v>
      </c>
      <c r="Q401" s="218">
        <f t="shared" si="14"/>
        <v>6.6161664388645978</v>
      </c>
      <c r="R401" s="218">
        <f t="shared" si="14"/>
        <v>8.2872644315875519</v>
      </c>
      <c r="S401" s="218">
        <f t="shared" si="14"/>
        <v>11.879139982766606</v>
      </c>
      <c r="T401" s="218">
        <f t="shared" si="14"/>
        <v>15.878069620850072</v>
      </c>
      <c r="U401" s="218">
        <f t="shared" si="14"/>
        <v>17.26057666630264</v>
      </c>
      <c r="V401" s="218">
        <f t="shared" si="14"/>
        <v>18.268973140272724</v>
      </c>
      <c r="W401" s="218">
        <f t="shared" si="14"/>
        <v>23.068056635934528</v>
      </c>
      <c r="X401" s="218">
        <f t="shared" si="14"/>
        <v>25.480250871900761</v>
      </c>
      <c r="Y401" s="218">
        <f t="shared" si="14"/>
        <v>26.916550776397173</v>
      </c>
      <c r="Z401" s="218">
        <f>Z400+Y401</f>
        <v>27.978992902128766</v>
      </c>
      <c r="AA401" s="218">
        <f t="shared" ref="AA401:BG401" si="15">AA400+Z401</f>
        <v>34.294017931152013</v>
      </c>
      <c r="AB401" s="218">
        <f t="shared" si="15"/>
        <v>35.602930958879178</v>
      </c>
      <c r="AC401" s="218">
        <f t="shared" si="15"/>
        <v>37.331833904662354</v>
      </c>
      <c r="AD401" s="218">
        <f t="shared" si="15"/>
        <v>40.734237585737546</v>
      </c>
      <c r="AE401" s="218">
        <f t="shared" si="15"/>
        <v>45.695378133576853</v>
      </c>
      <c r="AF401" s="218">
        <f t="shared" si="15"/>
        <v>47.411622467396697</v>
      </c>
      <c r="AG401" s="218">
        <f t="shared" si="15"/>
        <v>48.929704105404191</v>
      </c>
      <c r="AH401" s="218">
        <f t="shared" si="15"/>
        <v>53.914535612999018</v>
      </c>
      <c r="AI401" s="218">
        <f t="shared" si="15"/>
        <v>57.55892212155797</v>
      </c>
      <c r="AJ401" s="218">
        <f t="shared" si="15"/>
        <v>59.746593459777515</v>
      </c>
      <c r="AK401" s="218">
        <f t="shared" si="15"/>
        <v>61.102079678773528</v>
      </c>
      <c r="AL401" s="218">
        <f t="shared" si="15"/>
        <v>67.52626693093832</v>
      </c>
      <c r="AM401" s="218">
        <f t="shared" si="15"/>
        <v>69.927856666844988</v>
      </c>
      <c r="AN401" s="218">
        <f t="shared" si="15"/>
        <v>71.699686527682431</v>
      </c>
      <c r="AO401" s="218">
        <f t="shared" si="15"/>
        <v>73.985809476209781</v>
      </c>
      <c r="AP401" s="218">
        <f t="shared" si="15"/>
        <v>80.365467273900094</v>
      </c>
      <c r="AQ401" s="218">
        <f t="shared" si="15"/>
        <v>81.945080114865206</v>
      </c>
      <c r="AR401" s="218">
        <f t="shared" si="15"/>
        <v>83.725349028869161</v>
      </c>
      <c r="AS401" s="218">
        <f t="shared" si="15"/>
        <v>87.883402924469962</v>
      </c>
      <c r="AT401" s="218">
        <f t="shared" si="15"/>
        <v>92.448090618463738</v>
      </c>
      <c r="AU401" s="218">
        <f t="shared" si="15"/>
        <v>93.315782686774327</v>
      </c>
      <c r="AV401" s="218">
        <f t="shared" si="15"/>
        <v>93.732952090702867</v>
      </c>
      <c r="AW401" s="218">
        <f t="shared" si="15"/>
        <v>94.615319292612767</v>
      </c>
      <c r="AX401" s="218">
        <f t="shared" si="15"/>
        <v>95.202125190175622</v>
      </c>
      <c r="AY401" s="218">
        <f t="shared" si="15"/>
        <v>95.580016051018234</v>
      </c>
      <c r="AZ401" s="218">
        <f t="shared" si="15"/>
        <v>96.450286880008463</v>
      </c>
      <c r="BA401" s="218">
        <f t="shared" si="15"/>
        <v>97.00331589698034</v>
      </c>
      <c r="BB401" s="218">
        <f t="shared" si="15"/>
        <v>97.647793217334282</v>
      </c>
      <c r="BC401" s="218">
        <f t="shared" si="15"/>
        <v>98.064962621262822</v>
      </c>
      <c r="BD401" s="218">
        <f t="shared" si="15"/>
        <v>98.847639825330845</v>
      </c>
      <c r="BE401" s="218">
        <f t="shared" si="15"/>
        <v>99.413397881241167</v>
      </c>
      <c r="BF401" s="218">
        <f t="shared" si="15"/>
        <v>99.838994235839237</v>
      </c>
      <c r="BG401" s="238">
        <f t="shared" si="15"/>
        <v>100.039962625984</v>
      </c>
      <c r="BH401" s="302"/>
      <c r="BI401" s="216"/>
      <c r="BJ401" s="174"/>
      <c r="BK401" s="174"/>
      <c r="BL401" s="174"/>
      <c r="BM401" s="174"/>
      <c r="BN401" s="174"/>
      <c r="BO401" s="174"/>
      <c r="BP401" s="174"/>
      <c r="BQ401" s="174"/>
      <c r="BR401" s="174"/>
      <c r="BS401" s="174"/>
      <c r="BT401" s="174"/>
      <c r="BU401" s="174"/>
      <c r="BV401" s="174"/>
      <c r="BW401" s="174"/>
      <c r="BX401" s="174"/>
      <c r="BY401" s="174"/>
      <c r="BZ401" s="174"/>
      <c r="CA401" s="174"/>
      <c r="CB401" s="174"/>
      <c r="CC401" s="174"/>
      <c r="CD401" s="174"/>
      <c r="CE401" s="174"/>
      <c r="CF401" s="174"/>
      <c r="CG401" s="174"/>
      <c r="CH401" s="174"/>
      <c r="CI401" s="174"/>
      <c r="CJ401" s="174"/>
      <c r="CK401" s="174"/>
      <c r="CL401" s="174"/>
      <c r="CM401" s="174"/>
      <c r="CN401" s="174"/>
      <c r="CO401" s="174"/>
      <c r="CP401" s="174"/>
      <c r="CQ401" s="174"/>
      <c r="CR401" s="174"/>
      <c r="CS401" s="174"/>
      <c r="CT401" s="174"/>
      <c r="CU401" s="174"/>
      <c r="CV401" s="174"/>
      <c r="CW401" s="174"/>
      <c r="CX401" s="174"/>
      <c r="CY401" s="174"/>
      <c r="CZ401" s="174"/>
      <c r="DA401" s="174"/>
      <c r="DB401" s="174"/>
      <c r="DC401" s="174"/>
      <c r="DD401" s="174"/>
      <c r="DE401" s="174"/>
      <c r="DF401" s="174"/>
      <c r="DG401" s="174"/>
      <c r="DH401" s="174"/>
      <c r="DI401" s="174"/>
      <c r="DJ401" s="174"/>
      <c r="DK401" s="174"/>
      <c r="DL401" s="174"/>
      <c r="DM401" s="174"/>
      <c r="DN401" s="174"/>
      <c r="DO401" s="174"/>
      <c r="DP401" s="174"/>
      <c r="DQ401" s="174"/>
      <c r="DR401" s="174"/>
      <c r="DS401" s="174"/>
      <c r="DT401" s="174"/>
      <c r="DU401" s="174"/>
      <c r="DV401" s="174"/>
      <c r="DW401" s="174"/>
      <c r="DX401" s="174"/>
      <c r="DY401" s="174"/>
      <c r="DZ401" s="174"/>
      <c r="EA401" s="174"/>
      <c r="EB401" s="174"/>
      <c r="EC401" s="174"/>
      <c r="ED401" s="174"/>
      <c r="EE401" s="174"/>
      <c r="EF401" s="174"/>
      <c r="EG401" s="174"/>
      <c r="EH401" s="174"/>
      <c r="EI401" s="174"/>
      <c r="EJ401" s="174"/>
      <c r="EK401" s="174"/>
      <c r="EL401" s="174"/>
      <c r="EM401" s="174"/>
      <c r="EN401" s="174"/>
      <c r="EO401" s="174"/>
      <c r="EP401" s="174"/>
      <c r="EQ401" s="174"/>
      <c r="ER401" s="174"/>
      <c r="ES401" s="174"/>
      <c r="ET401" s="174"/>
      <c r="EU401" s="174"/>
      <c r="EV401" s="174"/>
      <c r="EW401" s="174"/>
      <c r="EX401" s="174"/>
      <c r="EY401" s="174"/>
      <c r="EZ401" s="174"/>
      <c r="FA401" s="174"/>
      <c r="FB401" s="174"/>
      <c r="FC401" s="174"/>
    </row>
    <row r="402" spans="1:159" ht="15.75" thickBot="1" x14ac:dyDescent="0.3">
      <c r="A402" s="198"/>
      <c r="B402" s="198"/>
      <c r="C402" s="399"/>
      <c r="D402" s="396"/>
      <c r="E402" s="386"/>
      <c r="F402" s="387"/>
      <c r="G402" s="390"/>
      <c r="H402" s="393"/>
      <c r="I402" s="308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3"/>
      <c r="BH402" s="302"/>
      <c r="BI402" s="216"/>
      <c r="BJ402" s="174"/>
      <c r="BK402" s="174"/>
      <c r="BL402" s="174"/>
      <c r="BM402" s="174"/>
      <c r="BN402" s="174"/>
      <c r="BO402" s="174"/>
      <c r="BP402" s="174"/>
      <c r="BQ402" s="174"/>
      <c r="BR402" s="174"/>
      <c r="BS402" s="174"/>
      <c r="BT402" s="174"/>
      <c r="BU402" s="174"/>
      <c r="BV402" s="174"/>
      <c r="BW402" s="174"/>
      <c r="BX402" s="174"/>
      <c r="BY402" s="174"/>
      <c r="BZ402" s="174"/>
      <c r="CA402" s="174"/>
      <c r="CB402" s="174"/>
      <c r="CC402" s="174"/>
      <c r="CD402" s="174"/>
      <c r="CE402" s="174"/>
      <c r="CF402" s="174"/>
      <c r="CG402" s="174"/>
      <c r="CH402" s="174"/>
      <c r="CI402" s="174"/>
      <c r="CJ402" s="174"/>
      <c r="CK402" s="174"/>
      <c r="CL402" s="174"/>
      <c r="CM402" s="174"/>
      <c r="CN402" s="174"/>
      <c r="CO402" s="174"/>
      <c r="CP402" s="174"/>
      <c r="CQ402" s="174"/>
      <c r="CR402" s="174"/>
      <c r="CS402" s="174"/>
      <c r="CT402" s="174"/>
      <c r="CU402" s="174"/>
      <c r="CV402" s="174"/>
      <c r="CW402" s="174"/>
      <c r="CX402" s="174"/>
      <c r="CY402" s="174"/>
      <c r="CZ402" s="174"/>
      <c r="DA402" s="174"/>
      <c r="DB402" s="174"/>
      <c r="DC402" s="174"/>
      <c r="DD402" s="174"/>
      <c r="DE402" s="174"/>
      <c r="DF402" s="174"/>
      <c r="DG402" s="174"/>
      <c r="DH402" s="174"/>
      <c r="DI402" s="174"/>
      <c r="DJ402" s="174"/>
      <c r="DK402" s="174"/>
      <c r="DL402" s="174"/>
      <c r="DM402" s="174"/>
      <c r="DN402" s="174"/>
      <c r="DO402" s="174"/>
      <c r="DP402" s="174"/>
      <c r="DQ402" s="174"/>
      <c r="DR402" s="174"/>
      <c r="DS402" s="174"/>
      <c r="DT402" s="174"/>
      <c r="DU402" s="174"/>
      <c r="DV402" s="174"/>
      <c r="DW402" s="174"/>
      <c r="DX402" s="174"/>
      <c r="DY402" s="174"/>
      <c r="DZ402" s="174"/>
      <c r="EA402" s="174"/>
      <c r="EB402" s="174"/>
      <c r="EC402" s="174"/>
      <c r="ED402" s="174"/>
      <c r="EE402" s="174"/>
      <c r="EF402" s="174"/>
      <c r="EG402" s="174"/>
      <c r="EH402" s="174"/>
      <c r="EI402" s="174"/>
      <c r="EJ402" s="174"/>
      <c r="EK402" s="174"/>
      <c r="EL402" s="174"/>
      <c r="EM402" s="174"/>
      <c r="EN402" s="174"/>
      <c r="EO402" s="174"/>
      <c r="EP402" s="174"/>
      <c r="EQ402" s="174"/>
      <c r="ER402" s="174"/>
      <c r="ES402" s="174"/>
      <c r="ET402" s="174"/>
      <c r="EU402" s="174"/>
      <c r="EV402" s="174"/>
      <c r="EW402" s="174"/>
      <c r="EX402" s="174"/>
      <c r="EY402" s="174"/>
      <c r="EZ402" s="174"/>
      <c r="FA402" s="174"/>
      <c r="FB402" s="174"/>
      <c r="FC402" s="174"/>
    </row>
    <row r="403" spans="1:159" ht="15.75" thickTop="1" x14ac:dyDescent="0.25">
      <c r="A403" s="198"/>
      <c r="B403" s="198"/>
      <c r="C403" s="228"/>
      <c r="D403" s="198"/>
      <c r="E403" s="198"/>
      <c r="F403" s="198"/>
      <c r="G403" s="198"/>
      <c r="H403" s="199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00"/>
      <c r="AT403" s="200"/>
      <c r="AU403" s="200"/>
      <c r="AV403" s="200"/>
      <c r="AW403" s="200"/>
      <c r="AX403" s="200"/>
      <c r="AY403" s="200"/>
      <c r="AZ403" s="200"/>
      <c r="BA403" s="200"/>
      <c r="BB403" s="200"/>
      <c r="BC403" s="200"/>
      <c r="BD403" s="200"/>
      <c r="BE403" s="200"/>
      <c r="BF403" s="200"/>
      <c r="BG403" s="200"/>
      <c r="BH403" s="200"/>
      <c r="BI403" s="200"/>
      <c r="BJ403" s="174"/>
      <c r="BK403" s="174"/>
      <c r="BL403" s="174"/>
      <c r="BM403" s="174"/>
      <c r="BN403" s="174"/>
      <c r="BO403" s="174"/>
      <c r="BP403" s="174"/>
      <c r="BQ403" s="174"/>
      <c r="BR403" s="174"/>
      <c r="BS403" s="174"/>
      <c r="BT403" s="174"/>
      <c r="BU403" s="174"/>
      <c r="BV403" s="174"/>
      <c r="BW403" s="174"/>
      <c r="BX403" s="174"/>
      <c r="BY403" s="174"/>
      <c r="BZ403" s="174"/>
      <c r="CA403" s="174"/>
      <c r="CB403" s="174"/>
      <c r="CC403" s="174"/>
      <c r="CD403" s="174"/>
      <c r="CE403" s="174"/>
      <c r="CF403" s="174"/>
      <c r="CG403" s="174"/>
      <c r="CH403" s="174"/>
      <c r="CI403" s="174"/>
      <c r="CJ403" s="174"/>
      <c r="CK403" s="174"/>
      <c r="CL403" s="174"/>
      <c r="CM403" s="174"/>
      <c r="CN403" s="174"/>
      <c r="CO403" s="174"/>
      <c r="CP403" s="174"/>
      <c r="CQ403" s="174"/>
      <c r="CR403" s="174"/>
      <c r="CS403" s="174"/>
      <c r="CT403" s="174"/>
      <c r="CU403" s="174"/>
      <c r="CV403" s="174"/>
      <c r="CW403" s="174"/>
      <c r="CX403" s="174"/>
      <c r="CY403" s="174"/>
      <c r="CZ403" s="174"/>
      <c r="DA403" s="174"/>
      <c r="DB403" s="174"/>
      <c r="DC403" s="174"/>
      <c r="DD403" s="174"/>
      <c r="DE403" s="174"/>
      <c r="DF403" s="174"/>
      <c r="DG403" s="174"/>
      <c r="DH403" s="174"/>
      <c r="DI403" s="174"/>
      <c r="DJ403" s="174"/>
      <c r="DK403" s="174"/>
      <c r="DL403" s="174"/>
      <c r="DM403" s="174"/>
      <c r="DN403" s="174"/>
      <c r="DO403" s="174"/>
      <c r="DP403" s="174"/>
      <c r="DQ403" s="174"/>
      <c r="DR403" s="174"/>
      <c r="DS403" s="174"/>
      <c r="DT403" s="174"/>
      <c r="DU403" s="174"/>
      <c r="DV403" s="174"/>
      <c r="DW403" s="174"/>
      <c r="DX403" s="174"/>
      <c r="DY403" s="174"/>
      <c r="DZ403" s="174"/>
      <c r="EA403" s="174"/>
      <c r="EB403" s="174"/>
      <c r="EC403" s="174"/>
      <c r="ED403" s="174"/>
      <c r="EE403" s="174"/>
      <c r="EF403" s="174"/>
      <c r="EG403" s="174"/>
      <c r="EH403" s="174"/>
      <c r="EI403" s="174"/>
      <c r="EJ403" s="174"/>
      <c r="EK403" s="174"/>
      <c r="EL403" s="174"/>
      <c r="EM403" s="174"/>
      <c r="EN403" s="174"/>
      <c r="EO403" s="174"/>
      <c r="EP403" s="174"/>
      <c r="EQ403" s="174"/>
      <c r="ER403" s="174"/>
      <c r="ES403" s="174"/>
      <c r="ET403" s="174"/>
      <c r="EU403" s="174"/>
      <c r="EV403" s="174"/>
      <c r="EW403" s="174"/>
      <c r="EX403" s="174"/>
      <c r="EY403" s="174"/>
      <c r="EZ403" s="174"/>
      <c r="FA403" s="174"/>
      <c r="FB403" s="174"/>
      <c r="FC403" s="174"/>
    </row>
    <row r="404" spans="1:159" x14ac:dyDescent="0.25">
      <c r="A404" s="198"/>
      <c r="B404" s="198"/>
      <c r="C404" s="228"/>
      <c r="D404" s="198"/>
      <c r="E404" s="198"/>
      <c r="F404" s="198"/>
      <c r="G404" s="200"/>
      <c r="H404" s="199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200"/>
      <c r="AT404" s="200"/>
      <c r="AU404" s="200"/>
      <c r="AV404" s="200"/>
      <c r="AW404" s="200"/>
      <c r="AX404" s="200"/>
      <c r="AY404" s="200"/>
      <c r="AZ404" s="200"/>
      <c r="BA404" s="200"/>
      <c r="BB404" s="200"/>
      <c r="BC404" s="200"/>
      <c r="BD404" s="200"/>
      <c r="BE404" s="200"/>
      <c r="BF404" s="200"/>
      <c r="BG404" s="200"/>
      <c r="BH404" s="200"/>
      <c r="BI404" s="200"/>
      <c r="BJ404" s="174"/>
      <c r="BK404" s="174"/>
      <c r="BL404" s="174"/>
      <c r="BM404" s="174"/>
      <c r="BN404" s="174"/>
      <c r="BO404" s="174"/>
      <c r="BP404" s="174"/>
      <c r="BQ404" s="174"/>
      <c r="BR404" s="174"/>
      <c r="BS404" s="174"/>
      <c r="BT404" s="174"/>
      <c r="BU404" s="174"/>
      <c r="BV404" s="174"/>
      <c r="BW404" s="174"/>
      <c r="BX404" s="174"/>
      <c r="BY404" s="174"/>
      <c r="BZ404" s="174"/>
      <c r="CA404" s="174"/>
      <c r="CB404" s="174"/>
      <c r="CC404" s="174"/>
      <c r="CD404" s="174"/>
      <c r="CE404" s="174"/>
      <c r="CF404" s="174"/>
      <c r="CG404" s="174"/>
      <c r="CH404" s="174"/>
      <c r="CI404" s="174"/>
      <c r="CJ404" s="174"/>
      <c r="CK404" s="174"/>
      <c r="CL404" s="174"/>
      <c r="CM404" s="174"/>
      <c r="CN404" s="174"/>
      <c r="CO404" s="174"/>
      <c r="CP404" s="174"/>
      <c r="CQ404" s="174"/>
      <c r="CR404" s="174"/>
      <c r="CS404" s="174"/>
      <c r="CT404" s="174"/>
      <c r="CU404" s="174"/>
      <c r="CV404" s="174"/>
      <c r="CW404" s="174"/>
      <c r="CX404" s="174"/>
      <c r="CY404" s="174"/>
      <c r="CZ404" s="174"/>
      <c r="DA404" s="174"/>
      <c r="DB404" s="174"/>
      <c r="DC404" s="174"/>
      <c r="DD404" s="174"/>
      <c r="DE404" s="174"/>
      <c r="DF404" s="174"/>
      <c r="DG404" s="174"/>
      <c r="DH404" s="174"/>
      <c r="DI404" s="174"/>
      <c r="DJ404" s="174"/>
      <c r="DK404" s="174"/>
      <c r="DL404" s="174"/>
      <c r="DM404" s="174"/>
      <c r="DN404" s="174"/>
      <c r="DO404" s="174"/>
      <c r="DP404" s="174"/>
      <c r="DQ404" s="174"/>
      <c r="DR404" s="174"/>
      <c r="DS404" s="174"/>
      <c r="DT404" s="174"/>
      <c r="DU404" s="174"/>
      <c r="DV404" s="174"/>
      <c r="DW404" s="174"/>
      <c r="DX404" s="174"/>
      <c r="DY404" s="174"/>
      <c r="DZ404" s="174"/>
      <c r="EA404" s="174"/>
      <c r="EB404" s="174"/>
      <c r="EC404" s="174"/>
      <c r="ED404" s="174"/>
      <c r="EE404" s="174"/>
      <c r="EF404" s="174"/>
      <c r="EG404" s="174"/>
      <c r="EH404" s="174"/>
      <c r="EI404" s="174"/>
      <c r="EJ404" s="174"/>
      <c r="EK404" s="174"/>
      <c r="EL404" s="174"/>
      <c r="EM404" s="174"/>
      <c r="EN404" s="174"/>
      <c r="EO404" s="174"/>
      <c r="EP404" s="174"/>
      <c r="EQ404" s="174"/>
      <c r="ER404" s="174"/>
      <c r="ES404" s="174"/>
      <c r="ET404" s="174"/>
      <c r="EU404" s="174"/>
      <c r="EV404" s="174"/>
      <c r="EW404" s="174"/>
      <c r="EX404" s="174"/>
      <c r="EY404" s="174"/>
      <c r="EZ404" s="174"/>
      <c r="FA404" s="174"/>
      <c r="FB404" s="174"/>
      <c r="FC404" s="174"/>
    </row>
    <row r="405" spans="1:159" x14ac:dyDescent="0.25">
      <c r="A405" s="198"/>
      <c r="B405" s="198"/>
      <c r="C405" s="228"/>
      <c r="D405" s="198"/>
      <c r="E405" s="198"/>
      <c r="F405" s="198"/>
      <c r="G405" s="198"/>
      <c r="H405" s="199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0"/>
      <c r="AP405" s="200"/>
      <c r="AQ405" s="200"/>
      <c r="AR405" s="200"/>
      <c r="AS405" s="200"/>
      <c r="AT405" s="200"/>
      <c r="AU405" s="200"/>
      <c r="AV405" s="200"/>
      <c r="AW405" s="200"/>
      <c r="AX405" s="200"/>
      <c r="AY405" s="200"/>
      <c r="AZ405" s="200"/>
      <c r="BA405" s="200"/>
      <c r="BB405" s="200"/>
      <c r="BC405" s="200"/>
      <c r="BD405" s="200"/>
      <c r="BE405" s="200"/>
      <c r="BF405" s="200"/>
      <c r="BG405" s="200"/>
      <c r="BH405" s="200"/>
      <c r="BI405" s="200"/>
      <c r="BJ405" s="174"/>
      <c r="BK405" s="174"/>
      <c r="BL405" s="174"/>
      <c r="BM405" s="174"/>
      <c r="BN405" s="174"/>
      <c r="BO405" s="174"/>
      <c r="BP405" s="174"/>
      <c r="BQ405" s="174"/>
      <c r="BR405" s="174"/>
      <c r="BS405" s="174"/>
      <c r="BT405" s="174"/>
      <c r="BU405" s="174"/>
      <c r="BV405" s="174"/>
      <c r="BW405" s="174"/>
      <c r="BX405" s="174"/>
      <c r="BY405" s="174"/>
      <c r="BZ405" s="174"/>
      <c r="CA405" s="174"/>
      <c r="CB405" s="174"/>
      <c r="CC405" s="174"/>
      <c r="CD405" s="174"/>
      <c r="CE405" s="174"/>
      <c r="CF405" s="174"/>
      <c r="CG405" s="174"/>
      <c r="CH405" s="174"/>
      <c r="CI405" s="174"/>
      <c r="CJ405" s="174"/>
      <c r="CK405" s="174"/>
      <c r="CL405" s="174"/>
      <c r="CM405" s="174"/>
      <c r="CN405" s="174"/>
      <c r="CO405" s="174"/>
      <c r="CP405" s="174"/>
      <c r="CQ405" s="174"/>
      <c r="CR405" s="174"/>
      <c r="CS405" s="174"/>
      <c r="CT405" s="174"/>
      <c r="CU405" s="174"/>
      <c r="CV405" s="174"/>
      <c r="CW405" s="174"/>
      <c r="CX405" s="174"/>
      <c r="CY405" s="174"/>
      <c r="CZ405" s="174"/>
      <c r="DA405" s="174"/>
      <c r="DB405" s="174"/>
      <c r="DC405" s="174"/>
      <c r="DD405" s="174"/>
      <c r="DE405" s="174"/>
      <c r="DF405" s="174"/>
      <c r="DG405" s="174"/>
      <c r="DH405" s="174"/>
      <c r="DI405" s="174"/>
      <c r="DJ405" s="174"/>
      <c r="DK405" s="174"/>
      <c r="DL405" s="174"/>
      <c r="DM405" s="174"/>
      <c r="DN405" s="174"/>
      <c r="DO405" s="174"/>
      <c r="DP405" s="174"/>
      <c r="DQ405" s="174"/>
      <c r="DR405" s="174"/>
      <c r="DS405" s="174"/>
      <c r="DT405" s="174"/>
      <c r="DU405" s="174"/>
      <c r="DV405" s="174"/>
      <c r="DW405" s="174"/>
      <c r="DX405" s="174"/>
      <c r="DY405" s="174"/>
      <c r="DZ405" s="174"/>
      <c r="EA405" s="174"/>
      <c r="EB405" s="174"/>
      <c r="EC405" s="174"/>
      <c r="ED405" s="174"/>
      <c r="EE405" s="174"/>
      <c r="EF405" s="174"/>
      <c r="EG405" s="174"/>
      <c r="EH405" s="174"/>
      <c r="EI405" s="174"/>
      <c r="EJ405" s="174"/>
      <c r="EK405" s="174"/>
      <c r="EL405" s="174"/>
      <c r="EM405" s="174"/>
      <c r="EN405" s="174"/>
      <c r="EO405" s="174"/>
      <c r="EP405" s="174"/>
      <c r="EQ405" s="174"/>
      <c r="ER405" s="174"/>
      <c r="ES405" s="174"/>
      <c r="ET405" s="174"/>
      <c r="EU405" s="174"/>
      <c r="EV405" s="174"/>
      <c r="EW405" s="174"/>
      <c r="EX405" s="174"/>
      <c r="EY405" s="174"/>
      <c r="EZ405" s="174"/>
      <c r="FA405" s="174"/>
      <c r="FB405" s="174"/>
      <c r="FC405" s="174"/>
    </row>
    <row r="406" spans="1:159" x14ac:dyDescent="0.25">
      <c r="A406" s="198"/>
      <c r="B406" s="198"/>
      <c r="C406" s="228"/>
      <c r="D406" s="198"/>
      <c r="E406" s="198"/>
      <c r="F406" s="198"/>
      <c r="G406" s="198"/>
      <c r="H406" s="199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0"/>
      <c r="AP406" s="200"/>
      <c r="AQ406" s="200"/>
      <c r="AR406" s="200"/>
      <c r="AS406" s="200"/>
      <c r="AT406" s="200"/>
      <c r="AU406" s="200"/>
      <c r="AV406" s="200"/>
      <c r="AW406" s="200"/>
      <c r="AX406" s="200"/>
      <c r="AY406" s="200"/>
      <c r="AZ406" s="200"/>
      <c r="BA406" s="200"/>
      <c r="BB406" s="200"/>
      <c r="BC406" s="200"/>
      <c r="BD406" s="200"/>
      <c r="BE406" s="200"/>
      <c r="BF406" s="200"/>
      <c r="BG406" s="200"/>
      <c r="BH406" s="200"/>
      <c r="BI406" s="200"/>
      <c r="BJ406" s="174"/>
      <c r="BK406" s="174"/>
      <c r="BL406" s="174"/>
      <c r="BM406" s="174"/>
      <c r="BN406" s="174"/>
      <c r="BO406" s="174"/>
      <c r="BP406" s="174"/>
      <c r="BQ406" s="174"/>
      <c r="BR406" s="174"/>
      <c r="BS406" s="174"/>
      <c r="BT406" s="174"/>
      <c r="BU406" s="174"/>
      <c r="BV406" s="174"/>
      <c r="BW406" s="174"/>
      <c r="BX406" s="174"/>
      <c r="BY406" s="174"/>
      <c r="BZ406" s="174"/>
      <c r="CA406" s="174"/>
      <c r="CB406" s="174"/>
      <c r="CC406" s="174"/>
      <c r="CD406" s="174"/>
      <c r="CE406" s="174"/>
      <c r="CF406" s="174"/>
      <c r="CG406" s="174"/>
      <c r="CH406" s="174"/>
      <c r="CI406" s="174"/>
      <c r="CJ406" s="174"/>
      <c r="CK406" s="174"/>
      <c r="CL406" s="174"/>
      <c r="CM406" s="174"/>
      <c r="CN406" s="174"/>
      <c r="CO406" s="174"/>
      <c r="CP406" s="174"/>
      <c r="CQ406" s="174"/>
      <c r="CR406" s="174"/>
      <c r="CS406" s="174"/>
      <c r="CT406" s="174"/>
      <c r="CU406" s="174"/>
      <c r="CV406" s="174"/>
      <c r="CW406" s="174"/>
      <c r="CX406" s="174"/>
      <c r="CY406" s="174"/>
      <c r="CZ406" s="174"/>
      <c r="DA406" s="174"/>
      <c r="DB406" s="174"/>
      <c r="DC406" s="174"/>
      <c r="DD406" s="174"/>
      <c r="DE406" s="174"/>
      <c r="DF406" s="174"/>
      <c r="DG406" s="174"/>
      <c r="DH406" s="174"/>
      <c r="DI406" s="174"/>
      <c r="DJ406" s="174"/>
      <c r="DK406" s="174"/>
      <c r="DL406" s="174"/>
      <c r="DM406" s="174"/>
      <c r="DN406" s="174"/>
      <c r="DO406" s="174"/>
      <c r="DP406" s="174"/>
      <c r="DQ406" s="174"/>
      <c r="DR406" s="174"/>
      <c r="DS406" s="174"/>
      <c r="DT406" s="174"/>
      <c r="DU406" s="174"/>
      <c r="DV406" s="174"/>
      <c r="DW406" s="174"/>
      <c r="DX406" s="174"/>
      <c r="DY406" s="174"/>
      <c r="DZ406" s="174"/>
      <c r="EA406" s="174"/>
      <c r="EB406" s="174"/>
      <c r="EC406" s="174"/>
      <c r="ED406" s="174"/>
      <c r="EE406" s="174"/>
      <c r="EF406" s="174"/>
      <c r="EG406" s="174"/>
      <c r="EH406" s="174"/>
      <c r="EI406" s="174"/>
      <c r="EJ406" s="174"/>
      <c r="EK406" s="174"/>
      <c r="EL406" s="174"/>
      <c r="EM406" s="174"/>
      <c r="EN406" s="174"/>
      <c r="EO406" s="174"/>
      <c r="EP406" s="174"/>
      <c r="EQ406" s="174"/>
      <c r="ER406" s="174"/>
      <c r="ES406" s="174"/>
      <c r="ET406" s="174"/>
      <c r="EU406" s="174"/>
      <c r="EV406" s="174"/>
      <c r="EW406" s="174"/>
      <c r="EX406" s="174"/>
      <c r="EY406" s="174"/>
      <c r="EZ406" s="174"/>
      <c r="FA406" s="174"/>
      <c r="FB406" s="174"/>
      <c r="FC406" s="174"/>
    </row>
    <row r="407" spans="1:159" x14ac:dyDescent="0.25">
      <c r="A407" s="198"/>
      <c r="B407" s="198"/>
      <c r="C407" s="228"/>
      <c r="D407" s="198"/>
      <c r="E407" s="198"/>
      <c r="F407" s="198"/>
      <c r="G407" s="198"/>
      <c r="H407" s="199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200"/>
      <c r="AT407" s="200"/>
      <c r="AU407" s="200"/>
      <c r="AV407" s="200"/>
      <c r="AW407" s="200"/>
      <c r="AX407" s="200"/>
      <c r="AY407" s="200"/>
      <c r="AZ407" s="200"/>
      <c r="BA407" s="200"/>
      <c r="BB407" s="200"/>
      <c r="BC407" s="200"/>
      <c r="BD407" s="200"/>
      <c r="BE407" s="200"/>
      <c r="BF407" s="200"/>
      <c r="BG407" s="200"/>
      <c r="BH407" s="200"/>
      <c r="BI407" s="200"/>
      <c r="BJ407" s="174"/>
      <c r="BK407" s="174"/>
      <c r="BL407" s="174"/>
      <c r="BM407" s="174"/>
      <c r="BN407" s="174"/>
      <c r="BO407" s="174"/>
      <c r="BP407" s="174"/>
      <c r="BQ407" s="174"/>
      <c r="BR407" s="174"/>
      <c r="BS407" s="174"/>
      <c r="BT407" s="174"/>
      <c r="BU407" s="174"/>
      <c r="BV407" s="174"/>
      <c r="BW407" s="174"/>
      <c r="BX407" s="174"/>
      <c r="BY407" s="174"/>
      <c r="BZ407" s="174"/>
      <c r="CA407" s="174"/>
      <c r="CB407" s="174"/>
      <c r="CC407" s="174"/>
      <c r="CD407" s="174"/>
      <c r="CE407" s="174"/>
      <c r="CF407" s="174"/>
      <c r="CG407" s="174"/>
      <c r="CH407" s="174"/>
      <c r="CI407" s="174"/>
      <c r="CJ407" s="174"/>
      <c r="CK407" s="174"/>
      <c r="CL407" s="174"/>
      <c r="CM407" s="174"/>
      <c r="CN407" s="174"/>
      <c r="CO407" s="174"/>
      <c r="CP407" s="174"/>
      <c r="CQ407" s="174"/>
      <c r="CR407" s="174"/>
      <c r="CS407" s="174"/>
      <c r="CT407" s="174"/>
      <c r="CU407" s="174"/>
      <c r="CV407" s="174"/>
      <c r="CW407" s="174"/>
      <c r="CX407" s="174"/>
      <c r="CY407" s="174"/>
      <c r="CZ407" s="174"/>
      <c r="DA407" s="174"/>
      <c r="DB407" s="174"/>
      <c r="DC407" s="174"/>
      <c r="DD407" s="174"/>
      <c r="DE407" s="174"/>
      <c r="DF407" s="174"/>
      <c r="DG407" s="174"/>
      <c r="DH407" s="174"/>
      <c r="DI407" s="174"/>
      <c r="DJ407" s="174"/>
      <c r="DK407" s="174"/>
      <c r="DL407" s="174"/>
      <c r="DM407" s="174"/>
      <c r="DN407" s="174"/>
      <c r="DO407" s="174"/>
      <c r="DP407" s="174"/>
      <c r="DQ407" s="174"/>
      <c r="DR407" s="174"/>
      <c r="DS407" s="174"/>
      <c r="DT407" s="174"/>
      <c r="DU407" s="174"/>
      <c r="DV407" s="174"/>
      <c r="DW407" s="174"/>
      <c r="DX407" s="174"/>
      <c r="DY407" s="174"/>
      <c r="DZ407" s="174"/>
      <c r="EA407" s="174"/>
      <c r="EB407" s="174"/>
      <c r="EC407" s="174"/>
      <c r="ED407" s="174"/>
      <c r="EE407" s="174"/>
      <c r="EF407" s="174"/>
      <c r="EG407" s="174"/>
      <c r="EH407" s="174"/>
      <c r="EI407" s="174"/>
      <c r="EJ407" s="174"/>
      <c r="EK407" s="174"/>
      <c r="EL407" s="174"/>
      <c r="EM407" s="174"/>
      <c r="EN407" s="174"/>
      <c r="EO407" s="174"/>
      <c r="EP407" s="174"/>
      <c r="EQ407" s="174"/>
      <c r="ER407" s="174"/>
      <c r="ES407" s="174"/>
      <c r="ET407" s="174"/>
      <c r="EU407" s="174"/>
      <c r="EV407" s="174"/>
      <c r="EW407" s="174"/>
      <c r="EX407" s="174"/>
      <c r="EY407" s="174"/>
      <c r="EZ407" s="174"/>
      <c r="FA407" s="174"/>
      <c r="FB407" s="174"/>
      <c r="FC407" s="174"/>
    </row>
    <row r="408" spans="1:159" x14ac:dyDescent="0.25">
      <c r="A408" s="198"/>
      <c r="B408" s="198"/>
      <c r="C408" s="228"/>
      <c r="D408" s="198"/>
      <c r="E408" s="198"/>
      <c r="F408" s="198"/>
      <c r="G408" s="198"/>
      <c r="H408" s="199"/>
      <c r="I408" s="200"/>
      <c r="J408" s="200"/>
      <c r="K408" s="202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200"/>
      <c r="AT408" s="200"/>
      <c r="AU408" s="200"/>
      <c r="AV408" s="200"/>
      <c r="AW408" s="200"/>
      <c r="AX408" s="200"/>
      <c r="AY408" s="200"/>
      <c r="AZ408" s="200"/>
      <c r="BA408" s="200"/>
      <c r="BB408" s="200"/>
      <c r="BC408" s="200"/>
      <c r="BD408" s="200"/>
      <c r="BE408" s="200"/>
      <c r="BF408" s="200"/>
      <c r="BG408" s="200"/>
      <c r="BH408" s="200"/>
      <c r="BI408" s="200"/>
      <c r="BJ408" s="174"/>
      <c r="BK408" s="174"/>
      <c r="BL408" s="174"/>
      <c r="BM408" s="174"/>
      <c r="BN408" s="174"/>
      <c r="BO408" s="174"/>
      <c r="BP408" s="174"/>
      <c r="BQ408" s="174"/>
      <c r="BR408" s="174"/>
      <c r="BS408" s="174"/>
      <c r="BT408" s="174"/>
      <c r="BU408" s="174"/>
      <c r="BV408" s="174"/>
      <c r="BW408" s="174"/>
      <c r="BX408" s="174"/>
      <c r="BY408" s="174"/>
      <c r="BZ408" s="174"/>
      <c r="CA408" s="174"/>
      <c r="CB408" s="174"/>
      <c r="CC408" s="174"/>
      <c r="CD408" s="174"/>
      <c r="CE408" s="174"/>
      <c r="CF408" s="174"/>
      <c r="CG408" s="174"/>
      <c r="CH408" s="174"/>
      <c r="CI408" s="174"/>
      <c r="CJ408" s="174"/>
      <c r="CK408" s="174"/>
      <c r="CL408" s="174"/>
      <c r="CM408" s="174"/>
      <c r="CN408" s="174"/>
      <c r="CO408" s="174"/>
      <c r="CP408" s="174"/>
      <c r="CQ408" s="174"/>
      <c r="CR408" s="174"/>
      <c r="CS408" s="174"/>
      <c r="CT408" s="174"/>
      <c r="CU408" s="174"/>
      <c r="CV408" s="174"/>
      <c r="CW408" s="174"/>
      <c r="CX408" s="174"/>
      <c r="CY408" s="174"/>
      <c r="CZ408" s="174"/>
      <c r="DA408" s="174"/>
      <c r="DB408" s="174"/>
      <c r="DC408" s="174"/>
      <c r="DD408" s="174"/>
      <c r="DE408" s="174"/>
      <c r="DF408" s="174"/>
      <c r="DG408" s="174"/>
      <c r="DH408" s="174"/>
      <c r="DI408" s="174"/>
      <c r="DJ408" s="174"/>
      <c r="DK408" s="174"/>
      <c r="DL408" s="174"/>
      <c r="DM408" s="174"/>
      <c r="DN408" s="174"/>
      <c r="DO408" s="174"/>
      <c r="DP408" s="174"/>
      <c r="DQ408" s="174"/>
      <c r="DR408" s="174"/>
      <c r="DS408" s="174"/>
      <c r="DT408" s="174"/>
      <c r="DU408" s="174"/>
      <c r="DV408" s="174"/>
      <c r="DW408" s="174"/>
      <c r="DX408" s="174"/>
      <c r="DY408" s="174"/>
      <c r="DZ408" s="174"/>
      <c r="EA408" s="174"/>
      <c r="EB408" s="174"/>
      <c r="EC408" s="174"/>
      <c r="ED408" s="174"/>
      <c r="EE408" s="174"/>
      <c r="EF408" s="174"/>
      <c r="EG408" s="174"/>
      <c r="EH408" s="174"/>
      <c r="EI408" s="174"/>
      <c r="EJ408" s="174"/>
      <c r="EK408" s="174"/>
      <c r="EL408" s="174"/>
      <c r="EM408" s="174"/>
      <c r="EN408" s="174"/>
      <c r="EO408" s="174"/>
      <c r="EP408" s="174"/>
      <c r="EQ408" s="174"/>
      <c r="ER408" s="174"/>
      <c r="ES408" s="174"/>
      <c r="ET408" s="174"/>
      <c r="EU408" s="174"/>
      <c r="EV408" s="174"/>
      <c r="EW408" s="174"/>
      <c r="EX408" s="174"/>
      <c r="EY408" s="174"/>
      <c r="EZ408" s="174"/>
      <c r="FA408" s="174"/>
      <c r="FB408" s="174"/>
      <c r="FC408" s="174"/>
    </row>
    <row r="409" spans="1:159" x14ac:dyDescent="0.25">
      <c r="A409" s="198"/>
      <c r="B409" s="198"/>
      <c r="C409" s="228"/>
      <c r="D409" s="198"/>
      <c r="E409" s="198"/>
      <c r="F409" s="198"/>
      <c r="G409" s="198"/>
      <c r="H409" s="199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200"/>
      <c r="AT409" s="200"/>
      <c r="AU409" s="200"/>
      <c r="AV409" s="200"/>
      <c r="AW409" s="200"/>
      <c r="AX409" s="200"/>
      <c r="AY409" s="200"/>
      <c r="AZ409" s="200"/>
      <c r="BA409" s="200"/>
      <c r="BB409" s="200"/>
      <c r="BC409" s="200"/>
      <c r="BD409" s="200"/>
      <c r="BE409" s="200"/>
      <c r="BF409" s="200"/>
      <c r="BG409" s="200"/>
      <c r="BH409" s="200"/>
      <c r="BI409" s="200"/>
      <c r="BJ409" s="174"/>
      <c r="BK409" s="174"/>
      <c r="BL409" s="174"/>
      <c r="BM409" s="174"/>
      <c r="BN409" s="174"/>
      <c r="BO409" s="174"/>
      <c r="BP409" s="174"/>
      <c r="BQ409" s="174"/>
      <c r="BR409" s="174"/>
      <c r="BS409" s="174"/>
      <c r="BT409" s="174"/>
      <c r="BU409" s="174"/>
      <c r="BV409" s="174"/>
      <c r="BW409" s="174"/>
      <c r="BX409" s="174"/>
      <c r="BY409" s="174"/>
      <c r="BZ409" s="174"/>
      <c r="CA409" s="174"/>
      <c r="CB409" s="174"/>
      <c r="CC409" s="174"/>
      <c r="CD409" s="174"/>
      <c r="CE409" s="174"/>
      <c r="CF409" s="174"/>
      <c r="CG409" s="174"/>
      <c r="CH409" s="174"/>
      <c r="CI409" s="174"/>
      <c r="CJ409" s="174"/>
      <c r="CK409" s="174"/>
      <c r="CL409" s="174"/>
      <c r="CM409" s="174"/>
      <c r="CN409" s="174"/>
      <c r="CO409" s="174"/>
      <c r="CP409" s="174"/>
      <c r="CQ409" s="174"/>
      <c r="CR409" s="174"/>
      <c r="CS409" s="174"/>
      <c r="CT409" s="174"/>
      <c r="CU409" s="174"/>
      <c r="CV409" s="174"/>
      <c r="CW409" s="174"/>
      <c r="CX409" s="174"/>
      <c r="CY409" s="174"/>
      <c r="CZ409" s="174"/>
      <c r="DA409" s="174"/>
      <c r="DB409" s="174"/>
      <c r="DC409" s="174"/>
      <c r="DD409" s="174"/>
      <c r="DE409" s="174"/>
      <c r="DF409" s="174"/>
      <c r="DG409" s="174"/>
      <c r="DH409" s="174"/>
      <c r="DI409" s="174"/>
      <c r="DJ409" s="174"/>
      <c r="DK409" s="174"/>
      <c r="DL409" s="174"/>
      <c r="DM409" s="174"/>
      <c r="DN409" s="174"/>
      <c r="DO409" s="174"/>
      <c r="DP409" s="174"/>
      <c r="DQ409" s="174"/>
      <c r="DR409" s="174"/>
      <c r="DS409" s="174"/>
      <c r="DT409" s="174"/>
      <c r="DU409" s="174"/>
      <c r="DV409" s="174"/>
      <c r="DW409" s="174"/>
      <c r="DX409" s="174"/>
      <c r="DY409" s="174"/>
      <c r="DZ409" s="174"/>
      <c r="EA409" s="174"/>
      <c r="EB409" s="174"/>
      <c r="EC409" s="174"/>
      <c r="ED409" s="174"/>
      <c r="EE409" s="174"/>
      <c r="EF409" s="174"/>
      <c r="EG409" s="174"/>
      <c r="EH409" s="174"/>
      <c r="EI409" s="174"/>
      <c r="EJ409" s="174"/>
      <c r="EK409" s="174"/>
      <c r="EL409" s="174"/>
      <c r="EM409" s="174"/>
      <c r="EN409" s="174"/>
      <c r="EO409" s="174"/>
      <c r="EP409" s="174"/>
      <c r="EQ409" s="174"/>
      <c r="ER409" s="174"/>
      <c r="ES409" s="174"/>
      <c r="ET409" s="174"/>
      <c r="EU409" s="174"/>
      <c r="EV409" s="174"/>
      <c r="EW409" s="174"/>
      <c r="EX409" s="174"/>
      <c r="EY409" s="174"/>
      <c r="EZ409" s="174"/>
      <c r="FA409" s="174"/>
      <c r="FB409" s="174"/>
      <c r="FC409" s="174"/>
    </row>
    <row r="410" spans="1:159" x14ac:dyDescent="0.25">
      <c r="A410" s="198"/>
      <c r="B410" s="198"/>
      <c r="C410" s="228"/>
      <c r="D410" s="198"/>
      <c r="E410" s="198"/>
      <c r="F410" s="198"/>
      <c r="G410" s="198"/>
      <c r="H410" s="199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0"/>
      <c r="AP410" s="200"/>
      <c r="AQ410" s="200"/>
      <c r="AR410" s="200"/>
      <c r="AS410" s="200"/>
      <c r="AT410" s="200"/>
      <c r="AU410" s="200"/>
      <c r="AV410" s="200"/>
      <c r="AW410" s="200"/>
      <c r="AX410" s="200"/>
      <c r="AY410" s="200"/>
      <c r="AZ410" s="200"/>
      <c r="BA410" s="200"/>
      <c r="BB410" s="200"/>
      <c r="BC410" s="200"/>
      <c r="BD410" s="200"/>
      <c r="BE410" s="200"/>
      <c r="BF410" s="200"/>
      <c r="BG410" s="200"/>
      <c r="BH410" s="200"/>
      <c r="BI410" s="200"/>
      <c r="BJ410" s="174"/>
      <c r="BK410" s="174"/>
      <c r="BL410" s="174"/>
      <c r="BM410" s="174"/>
      <c r="BN410" s="174"/>
      <c r="BO410" s="174"/>
      <c r="BP410" s="174"/>
      <c r="BQ410" s="174"/>
      <c r="BR410" s="174"/>
      <c r="BS410" s="174"/>
      <c r="BT410" s="174"/>
      <c r="BU410" s="174"/>
      <c r="BV410" s="174"/>
      <c r="BW410" s="174"/>
      <c r="BX410" s="174"/>
      <c r="BY410" s="174"/>
      <c r="BZ410" s="174"/>
      <c r="CA410" s="174"/>
      <c r="CB410" s="174"/>
      <c r="CC410" s="174"/>
      <c r="CD410" s="174"/>
      <c r="CE410" s="174"/>
      <c r="CF410" s="174"/>
      <c r="CG410" s="174"/>
      <c r="CH410" s="174"/>
      <c r="CI410" s="174"/>
      <c r="CJ410" s="174"/>
      <c r="CK410" s="174"/>
      <c r="CL410" s="174"/>
      <c r="CM410" s="174"/>
      <c r="CN410" s="174"/>
      <c r="CO410" s="174"/>
      <c r="CP410" s="174"/>
      <c r="CQ410" s="174"/>
      <c r="CR410" s="174"/>
      <c r="CS410" s="174"/>
      <c r="CT410" s="174"/>
      <c r="CU410" s="174"/>
      <c r="CV410" s="174"/>
      <c r="CW410" s="174"/>
      <c r="CX410" s="174"/>
      <c r="CY410" s="174"/>
      <c r="CZ410" s="174"/>
      <c r="DA410" s="174"/>
      <c r="DB410" s="174"/>
      <c r="DC410" s="174"/>
      <c r="DD410" s="174"/>
      <c r="DE410" s="174"/>
      <c r="DF410" s="174"/>
      <c r="DG410" s="174"/>
      <c r="DH410" s="174"/>
      <c r="DI410" s="174"/>
      <c r="DJ410" s="174"/>
      <c r="DK410" s="174"/>
      <c r="DL410" s="174"/>
      <c r="DM410" s="174"/>
      <c r="DN410" s="174"/>
      <c r="DO410" s="174"/>
      <c r="DP410" s="174"/>
      <c r="DQ410" s="174"/>
      <c r="DR410" s="174"/>
      <c r="DS410" s="174"/>
      <c r="DT410" s="174"/>
      <c r="DU410" s="174"/>
      <c r="DV410" s="174"/>
      <c r="DW410" s="174"/>
      <c r="DX410" s="174"/>
      <c r="DY410" s="174"/>
      <c r="DZ410" s="174"/>
      <c r="EA410" s="174"/>
      <c r="EB410" s="174"/>
      <c r="EC410" s="174"/>
      <c r="ED410" s="174"/>
      <c r="EE410" s="174"/>
      <c r="EF410" s="174"/>
      <c r="EG410" s="174"/>
      <c r="EH410" s="174"/>
      <c r="EI410" s="174"/>
      <c r="EJ410" s="174"/>
      <c r="EK410" s="174"/>
      <c r="EL410" s="174"/>
      <c r="EM410" s="174"/>
      <c r="EN410" s="174"/>
      <c r="EO410" s="174"/>
      <c r="EP410" s="174"/>
      <c r="EQ410" s="174"/>
      <c r="ER410" s="174"/>
      <c r="ES410" s="174"/>
      <c r="ET410" s="174"/>
      <c r="EU410" s="174"/>
      <c r="EV410" s="174"/>
      <c r="EW410" s="174"/>
      <c r="EX410" s="174"/>
      <c r="EY410" s="174"/>
      <c r="EZ410" s="174"/>
      <c r="FA410" s="174"/>
      <c r="FB410" s="174"/>
      <c r="FC410" s="174"/>
    </row>
    <row r="411" spans="1:159" x14ac:dyDescent="0.25">
      <c r="A411" s="198"/>
      <c r="B411" s="198"/>
      <c r="C411" s="228"/>
      <c r="D411" s="198"/>
      <c r="E411" s="198"/>
      <c r="F411" s="198"/>
      <c r="G411" s="198"/>
      <c r="H411" s="199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0"/>
      <c r="AP411" s="200"/>
      <c r="AQ411" s="200"/>
      <c r="AR411" s="200"/>
      <c r="AS411" s="200"/>
      <c r="AT411" s="200"/>
      <c r="AU411" s="200"/>
      <c r="AV411" s="200"/>
      <c r="AW411" s="200"/>
      <c r="AX411" s="200"/>
      <c r="AY411" s="200"/>
      <c r="AZ411" s="200"/>
      <c r="BA411" s="200"/>
      <c r="BB411" s="200"/>
      <c r="BC411" s="200"/>
      <c r="BD411" s="200"/>
      <c r="BE411" s="200"/>
      <c r="BF411" s="200"/>
      <c r="BG411" s="200"/>
      <c r="BH411" s="200"/>
      <c r="BI411" s="200"/>
      <c r="BJ411" s="174"/>
      <c r="BK411" s="174"/>
      <c r="BL411" s="174"/>
      <c r="BM411" s="174"/>
      <c r="BN411" s="174"/>
      <c r="BO411" s="174"/>
      <c r="BP411" s="174"/>
      <c r="BQ411" s="174"/>
      <c r="BR411" s="174"/>
      <c r="BS411" s="174"/>
      <c r="BT411" s="174"/>
      <c r="BU411" s="174"/>
      <c r="BV411" s="174"/>
      <c r="BW411" s="174"/>
      <c r="BX411" s="174"/>
      <c r="BY411" s="174"/>
      <c r="BZ411" s="174"/>
      <c r="CA411" s="174"/>
      <c r="CB411" s="174"/>
      <c r="CC411" s="174"/>
      <c r="CD411" s="174"/>
      <c r="CE411" s="174"/>
      <c r="CF411" s="174"/>
      <c r="CG411" s="174"/>
      <c r="CH411" s="174"/>
      <c r="CI411" s="174"/>
      <c r="CJ411" s="174"/>
      <c r="CK411" s="174"/>
      <c r="CL411" s="174"/>
      <c r="CM411" s="174"/>
      <c r="CN411" s="174"/>
      <c r="CO411" s="174"/>
      <c r="CP411" s="174"/>
      <c r="CQ411" s="174"/>
      <c r="CR411" s="174"/>
      <c r="CS411" s="174"/>
      <c r="CT411" s="174"/>
      <c r="CU411" s="174"/>
      <c r="CV411" s="174"/>
      <c r="CW411" s="174"/>
      <c r="CX411" s="174"/>
      <c r="CY411" s="174"/>
      <c r="CZ411" s="174"/>
      <c r="DA411" s="174"/>
      <c r="DB411" s="174"/>
      <c r="DC411" s="174"/>
      <c r="DD411" s="174"/>
      <c r="DE411" s="174"/>
      <c r="DF411" s="174"/>
      <c r="DG411" s="174"/>
      <c r="DH411" s="174"/>
      <c r="DI411" s="174"/>
      <c r="DJ411" s="174"/>
      <c r="DK411" s="174"/>
      <c r="DL411" s="174"/>
      <c r="DM411" s="174"/>
      <c r="DN411" s="174"/>
      <c r="DO411" s="174"/>
      <c r="DP411" s="174"/>
      <c r="DQ411" s="174"/>
      <c r="DR411" s="174"/>
      <c r="DS411" s="174"/>
      <c r="DT411" s="174"/>
      <c r="DU411" s="174"/>
      <c r="DV411" s="174"/>
      <c r="DW411" s="174"/>
      <c r="DX411" s="174"/>
      <c r="DY411" s="174"/>
      <c r="DZ411" s="174"/>
      <c r="EA411" s="174"/>
      <c r="EB411" s="174"/>
      <c r="EC411" s="174"/>
      <c r="ED411" s="174"/>
      <c r="EE411" s="174"/>
      <c r="EF411" s="174"/>
      <c r="EG411" s="174"/>
      <c r="EH411" s="174"/>
      <c r="EI411" s="174"/>
      <c r="EJ411" s="174"/>
      <c r="EK411" s="174"/>
      <c r="EL411" s="174"/>
      <c r="EM411" s="174"/>
      <c r="EN411" s="174"/>
      <c r="EO411" s="174"/>
      <c r="EP411" s="174"/>
      <c r="EQ411" s="174"/>
      <c r="ER411" s="174"/>
      <c r="ES411" s="174"/>
      <c r="ET411" s="174"/>
      <c r="EU411" s="174"/>
      <c r="EV411" s="174"/>
      <c r="EW411" s="174"/>
      <c r="EX411" s="174"/>
      <c r="EY411" s="174"/>
      <c r="EZ411" s="174"/>
      <c r="FA411" s="174"/>
      <c r="FB411" s="174"/>
      <c r="FC411" s="174"/>
    </row>
    <row r="412" spans="1:159" x14ac:dyDescent="0.25">
      <c r="A412" s="198"/>
      <c r="B412" s="198"/>
      <c r="C412" s="228"/>
      <c r="D412" s="198"/>
      <c r="E412" s="198"/>
      <c r="F412" s="198"/>
      <c r="G412" s="198"/>
      <c r="H412" s="199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00"/>
      <c r="AT412" s="200"/>
      <c r="AU412" s="200"/>
      <c r="AV412" s="200"/>
      <c r="AW412" s="200"/>
      <c r="AX412" s="200"/>
      <c r="AY412" s="200"/>
      <c r="AZ412" s="200"/>
      <c r="BA412" s="200"/>
      <c r="BB412" s="200"/>
      <c r="BC412" s="200"/>
      <c r="BD412" s="200"/>
      <c r="BE412" s="200"/>
      <c r="BF412" s="200"/>
      <c r="BG412" s="200"/>
      <c r="BH412" s="200"/>
      <c r="BI412" s="200"/>
      <c r="BJ412" s="174"/>
      <c r="BK412" s="174"/>
      <c r="BL412" s="174"/>
      <c r="BM412" s="174"/>
      <c r="BN412" s="174"/>
      <c r="BO412" s="174"/>
      <c r="BP412" s="174"/>
      <c r="BQ412" s="174"/>
      <c r="BR412" s="174"/>
      <c r="BS412" s="174"/>
      <c r="BT412" s="174"/>
      <c r="BU412" s="174"/>
      <c r="BV412" s="174"/>
      <c r="BW412" s="174"/>
      <c r="BX412" s="174"/>
      <c r="BY412" s="174"/>
      <c r="BZ412" s="174"/>
      <c r="CA412" s="174"/>
      <c r="CB412" s="174"/>
      <c r="CC412" s="174"/>
      <c r="CD412" s="174"/>
      <c r="CE412" s="174"/>
      <c r="CF412" s="174"/>
      <c r="CG412" s="174"/>
      <c r="CH412" s="174"/>
      <c r="CI412" s="174"/>
      <c r="CJ412" s="174"/>
      <c r="CK412" s="174"/>
      <c r="CL412" s="174"/>
      <c r="CM412" s="174"/>
      <c r="CN412" s="174"/>
      <c r="CO412" s="174"/>
      <c r="CP412" s="174"/>
      <c r="CQ412" s="174"/>
      <c r="CR412" s="174"/>
      <c r="CS412" s="174"/>
      <c r="CT412" s="174"/>
      <c r="CU412" s="174"/>
      <c r="CV412" s="174"/>
      <c r="CW412" s="174"/>
      <c r="CX412" s="174"/>
      <c r="CY412" s="174"/>
      <c r="CZ412" s="174"/>
      <c r="DA412" s="174"/>
      <c r="DB412" s="174"/>
      <c r="DC412" s="174"/>
      <c r="DD412" s="174"/>
      <c r="DE412" s="174"/>
      <c r="DF412" s="174"/>
      <c r="DG412" s="174"/>
      <c r="DH412" s="174"/>
      <c r="DI412" s="174"/>
      <c r="DJ412" s="174"/>
      <c r="DK412" s="174"/>
      <c r="DL412" s="174"/>
      <c r="DM412" s="174"/>
      <c r="DN412" s="174"/>
      <c r="DO412" s="174"/>
      <c r="DP412" s="174"/>
      <c r="DQ412" s="174"/>
      <c r="DR412" s="174"/>
      <c r="DS412" s="174"/>
      <c r="DT412" s="174"/>
      <c r="DU412" s="174"/>
      <c r="DV412" s="174"/>
      <c r="DW412" s="174"/>
      <c r="DX412" s="174"/>
      <c r="DY412" s="174"/>
      <c r="DZ412" s="174"/>
      <c r="EA412" s="174"/>
      <c r="EB412" s="174"/>
      <c r="EC412" s="174"/>
      <c r="ED412" s="174"/>
      <c r="EE412" s="174"/>
      <c r="EF412" s="174"/>
      <c r="EG412" s="174"/>
      <c r="EH412" s="174"/>
      <c r="EI412" s="174"/>
      <c r="EJ412" s="174"/>
      <c r="EK412" s="174"/>
      <c r="EL412" s="174"/>
      <c r="EM412" s="174"/>
      <c r="EN412" s="174"/>
      <c r="EO412" s="174"/>
      <c r="EP412" s="174"/>
      <c r="EQ412" s="174"/>
      <c r="ER412" s="174"/>
      <c r="ES412" s="174"/>
      <c r="ET412" s="174"/>
      <c r="EU412" s="174"/>
      <c r="EV412" s="174"/>
      <c r="EW412" s="174"/>
      <c r="EX412" s="174"/>
      <c r="EY412" s="174"/>
      <c r="EZ412" s="174"/>
      <c r="FA412" s="174"/>
      <c r="FB412" s="174"/>
      <c r="FC412" s="174"/>
    </row>
    <row r="413" spans="1:159" x14ac:dyDescent="0.25">
      <c r="A413" s="198"/>
      <c r="B413" s="198"/>
      <c r="C413" s="228"/>
      <c r="D413" s="198"/>
      <c r="E413" s="198"/>
      <c r="F413" s="198"/>
      <c r="G413" s="198"/>
      <c r="H413" s="199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0"/>
      <c r="AP413" s="200"/>
      <c r="AQ413" s="200"/>
      <c r="AR413" s="200"/>
      <c r="AS413" s="200"/>
      <c r="AT413" s="200"/>
      <c r="AU413" s="200"/>
      <c r="AV413" s="200"/>
      <c r="AW413" s="200"/>
      <c r="AX413" s="200"/>
      <c r="AY413" s="200"/>
      <c r="AZ413" s="200"/>
      <c r="BA413" s="200"/>
      <c r="BB413" s="200"/>
      <c r="BC413" s="200"/>
      <c r="BD413" s="200"/>
      <c r="BE413" s="200"/>
      <c r="BF413" s="200"/>
      <c r="BG413" s="200"/>
      <c r="BH413" s="200"/>
      <c r="BI413" s="200"/>
      <c r="BJ413" s="174"/>
      <c r="BK413" s="174"/>
      <c r="BL413" s="174"/>
      <c r="BM413" s="174"/>
      <c r="BN413" s="174"/>
      <c r="BO413" s="174"/>
      <c r="BP413" s="174"/>
      <c r="BQ413" s="174"/>
      <c r="BR413" s="174"/>
      <c r="BS413" s="174"/>
      <c r="BT413" s="174"/>
      <c r="BU413" s="174"/>
      <c r="BV413" s="174"/>
      <c r="BW413" s="174"/>
      <c r="BX413" s="174"/>
      <c r="BY413" s="174"/>
      <c r="BZ413" s="174"/>
      <c r="CA413" s="174"/>
      <c r="CB413" s="174"/>
      <c r="CC413" s="174"/>
      <c r="CD413" s="174"/>
      <c r="CE413" s="174"/>
      <c r="CF413" s="174"/>
      <c r="CG413" s="174"/>
      <c r="CH413" s="174"/>
      <c r="CI413" s="174"/>
      <c r="CJ413" s="174"/>
      <c r="CK413" s="174"/>
      <c r="CL413" s="174"/>
      <c r="CM413" s="174"/>
      <c r="CN413" s="174"/>
      <c r="CO413" s="174"/>
      <c r="CP413" s="174"/>
      <c r="CQ413" s="174"/>
      <c r="CR413" s="174"/>
      <c r="CS413" s="174"/>
      <c r="CT413" s="174"/>
      <c r="CU413" s="174"/>
      <c r="CV413" s="174"/>
      <c r="CW413" s="174"/>
      <c r="CX413" s="174"/>
      <c r="CY413" s="174"/>
      <c r="CZ413" s="174"/>
      <c r="DA413" s="174"/>
      <c r="DB413" s="174"/>
      <c r="DC413" s="174"/>
      <c r="DD413" s="174"/>
      <c r="DE413" s="174"/>
      <c r="DF413" s="174"/>
      <c r="DG413" s="174"/>
      <c r="DH413" s="174"/>
      <c r="DI413" s="174"/>
      <c r="DJ413" s="174"/>
      <c r="DK413" s="174"/>
      <c r="DL413" s="174"/>
      <c r="DM413" s="174"/>
      <c r="DN413" s="174"/>
      <c r="DO413" s="174"/>
      <c r="DP413" s="174"/>
      <c r="DQ413" s="174"/>
      <c r="DR413" s="174"/>
      <c r="DS413" s="174"/>
      <c r="DT413" s="174"/>
      <c r="DU413" s="174"/>
      <c r="DV413" s="174"/>
      <c r="DW413" s="174"/>
      <c r="DX413" s="174"/>
      <c r="DY413" s="174"/>
      <c r="DZ413" s="174"/>
      <c r="EA413" s="174"/>
      <c r="EB413" s="174"/>
      <c r="EC413" s="174"/>
      <c r="ED413" s="174"/>
      <c r="EE413" s="174"/>
      <c r="EF413" s="174"/>
      <c r="EG413" s="174"/>
      <c r="EH413" s="174"/>
      <c r="EI413" s="174"/>
      <c r="EJ413" s="174"/>
      <c r="EK413" s="174"/>
      <c r="EL413" s="174"/>
      <c r="EM413" s="174"/>
      <c r="EN413" s="174"/>
      <c r="EO413" s="174"/>
      <c r="EP413" s="174"/>
      <c r="EQ413" s="174"/>
      <c r="ER413" s="174"/>
      <c r="ES413" s="174"/>
      <c r="ET413" s="174"/>
      <c r="EU413" s="174"/>
      <c r="EV413" s="174"/>
      <c r="EW413" s="174"/>
      <c r="EX413" s="174"/>
      <c r="EY413" s="174"/>
      <c r="EZ413" s="174"/>
      <c r="FA413" s="174"/>
      <c r="FB413" s="174"/>
      <c r="FC413" s="174"/>
    </row>
    <row r="414" spans="1:159" x14ac:dyDescent="0.25">
      <c r="A414" s="198"/>
      <c r="B414" s="198"/>
      <c r="C414" s="228"/>
      <c r="D414" s="198"/>
      <c r="E414" s="198"/>
      <c r="F414" s="198"/>
      <c r="G414" s="198"/>
      <c r="H414" s="199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200"/>
      <c r="AT414" s="200"/>
      <c r="AU414" s="200"/>
      <c r="AV414" s="200"/>
      <c r="AW414" s="200"/>
      <c r="AX414" s="200"/>
      <c r="AY414" s="200"/>
      <c r="AZ414" s="200"/>
      <c r="BA414" s="200"/>
      <c r="BB414" s="200"/>
      <c r="BC414" s="200"/>
      <c r="BD414" s="200"/>
      <c r="BE414" s="200"/>
      <c r="BF414" s="200"/>
      <c r="BG414" s="200"/>
      <c r="BH414" s="200"/>
      <c r="BI414" s="200"/>
      <c r="BJ414" s="174"/>
      <c r="BK414" s="174"/>
      <c r="BL414" s="174"/>
      <c r="BM414" s="174"/>
      <c r="BN414" s="174"/>
      <c r="BO414" s="174"/>
      <c r="BP414" s="174"/>
      <c r="BQ414" s="174"/>
      <c r="BR414" s="174"/>
      <c r="BS414" s="174"/>
      <c r="BT414" s="174"/>
      <c r="BU414" s="174"/>
      <c r="BV414" s="174"/>
      <c r="BW414" s="174"/>
      <c r="BX414" s="174"/>
      <c r="BY414" s="174"/>
      <c r="BZ414" s="174"/>
      <c r="CA414" s="174"/>
      <c r="CB414" s="174"/>
      <c r="CC414" s="174"/>
      <c r="CD414" s="174"/>
      <c r="CE414" s="174"/>
      <c r="CF414" s="174"/>
      <c r="CG414" s="174"/>
      <c r="CH414" s="174"/>
      <c r="CI414" s="174"/>
      <c r="CJ414" s="174"/>
      <c r="CK414" s="174"/>
      <c r="CL414" s="174"/>
      <c r="CM414" s="174"/>
      <c r="CN414" s="174"/>
      <c r="CO414" s="174"/>
      <c r="CP414" s="174"/>
      <c r="CQ414" s="174"/>
      <c r="CR414" s="174"/>
      <c r="CS414" s="174"/>
      <c r="CT414" s="174"/>
      <c r="CU414" s="174"/>
      <c r="CV414" s="174"/>
      <c r="CW414" s="174"/>
      <c r="CX414" s="174"/>
      <c r="CY414" s="174"/>
      <c r="CZ414" s="174"/>
      <c r="DA414" s="174"/>
      <c r="DB414" s="174"/>
      <c r="DC414" s="174"/>
      <c r="DD414" s="174"/>
      <c r="DE414" s="174"/>
      <c r="DF414" s="174"/>
      <c r="DG414" s="174"/>
      <c r="DH414" s="174"/>
      <c r="DI414" s="174"/>
      <c r="DJ414" s="174"/>
      <c r="DK414" s="174"/>
      <c r="DL414" s="174"/>
      <c r="DM414" s="174"/>
      <c r="DN414" s="174"/>
      <c r="DO414" s="174"/>
      <c r="DP414" s="174"/>
      <c r="DQ414" s="174"/>
      <c r="DR414" s="174"/>
      <c r="DS414" s="174"/>
      <c r="DT414" s="174"/>
      <c r="DU414" s="174"/>
      <c r="DV414" s="174"/>
      <c r="DW414" s="174"/>
      <c r="DX414" s="174"/>
      <c r="DY414" s="174"/>
      <c r="DZ414" s="174"/>
      <c r="EA414" s="174"/>
      <c r="EB414" s="174"/>
      <c r="EC414" s="174"/>
      <c r="ED414" s="174"/>
      <c r="EE414" s="174"/>
      <c r="EF414" s="174"/>
      <c r="EG414" s="174"/>
      <c r="EH414" s="174"/>
      <c r="EI414" s="174"/>
      <c r="EJ414" s="174"/>
      <c r="EK414" s="174"/>
      <c r="EL414" s="174"/>
      <c r="EM414" s="174"/>
      <c r="EN414" s="174"/>
      <c r="EO414" s="174"/>
      <c r="EP414" s="174"/>
      <c r="EQ414" s="174"/>
      <c r="ER414" s="174"/>
      <c r="ES414" s="174"/>
      <c r="ET414" s="174"/>
      <c r="EU414" s="174"/>
      <c r="EV414" s="174"/>
      <c r="EW414" s="174"/>
      <c r="EX414" s="174"/>
      <c r="EY414" s="174"/>
      <c r="EZ414" s="174"/>
      <c r="FA414" s="174"/>
      <c r="FB414" s="174"/>
      <c r="FC414" s="174"/>
    </row>
    <row r="415" spans="1:159" x14ac:dyDescent="0.25">
      <c r="A415" s="198"/>
      <c r="B415" s="198"/>
      <c r="C415" s="228"/>
      <c r="D415" s="198"/>
      <c r="E415" s="198"/>
      <c r="F415" s="198"/>
      <c r="G415" s="198"/>
      <c r="H415" s="199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0"/>
      <c r="AT415" s="200"/>
      <c r="AU415" s="200"/>
      <c r="AV415" s="200"/>
      <c r="AW415" s="200"/>
      <c r="AX415" s="200"/>
      <c r="AY415" s="200"/>
      <c r="AZ415" s="200"/>
      <c r="BA415" s="200"/>
      <c r="BB415" s="200"/>
      <c r="BC415" s="200"/>
      <c r="BD415" s="200"/>
      <c r="BE415" s="200"/>
      <c r="BF415" s="200"/>
      <c r="BG415" s="200"/>
      <c r="BH415" s="200"/>
      <c r="BI415" s="200"/>
      <c r="BJ415" s="174"/>
      <c r="BK415" s="174"/>
      <c r="BL415" s="174"/>
      <c r="BM415" s="174"/>
      <c r="BN415" s="174"/>
      <c r="BO415" s="174"/>
      <c r="BP415" s="174"/>
      <c r="BQ415" s="174"/>
      <c r="BR415" s="174"/>
      <c r="BS415" s="174"/>
      <c r="BT415" s="174"/>
      <c r="BU415" s="174"/>
      <c r="BV415" s="174"/>
      <c r="BW415" s="174"/>
      <c r="BX415" s="174"/>
      <c r="BY415" s="174"/>
      <c r="BZ415" s="174"/>
      <c r="CA415" s="174"/>
      <c r="CB415" s="174"/>
      <c r="CC415" s="174"/>
      <c r="CD415" s="174"/>
      <c r="CE415" s="174"/>
      <c r="CF415" s="174"/>
      <c r="CG415" s="174"/>
      <c r="CH415" s="174"/>
      <c r="CI415" s="174"/>
      <c r="CJ415" s="174"/>
      <c r="CK415" s="174"/>
      <c r="CL415" s="174"/>
      <c r="CM415" s="174"/>
      <c r="CN415" s="174"/>
      <c r="CO415" s="174"/>
      <c r="CP415" s="174"/>
      <c r="CQ415" s="174"/>
      <c r="CR415" s="174"/>
      <c r="CS415" s="174"/>
      <c r="CT415" s="174"/>
      <c r="CU415" s="174"/>
      <c r="CV415" s="174"/>
      <c r="CW415" s="174"/>
      <c r="CX415" s="174"/>
      <c r="CY415" s="174"/>
      <c r="CZ415" s="174"/>
      <c r="DA415" s="174"/>
      <c r="DB415" s="174"/>
      <c r="DC415" s="174"/>
      <c r="DD415" s="174"/>
      <c r="DE415" s="174"/>
      <c r="DF415" s="174"/>
      <c r="DG415" s="174"/>
      <c r="DH415" s="174"/>
      <c r="DI415" s="174"/>
      <c r="DJ415" s="174"/>
      <c r="DK415" s="174"/>
      <c r="DL415" s="174"/>
      <c r="DM415" s="174"/>
      <c r="DN415" s="174"/>
      <c r="DO415" s="174"/>
      <c r="DP415" s="174"/>
      <c r="DQ415" s="174"/>
      <c r="DR415" s="174"/>
      <c r="DS415" s="174"/>
      <c r="DT415" s="174"/>
      <c r="DU415" s="174"/>
      <c r="DV415" s="174"/>
      <c r="DW415" s="174"/>
      <c r="DX415" s="174"/>
      <c r="DY415" s="174"/>
      <c r="DZ415" s="174"/>
      <c r="EA415" s="174"/>
      <c r="EB415" s="174"/>
      <c r="EC415" s="174"/>
      <c r="ED415" s="174"/>
      <c r="EE415" s="174"/>
      <c r="EF415" s="174"/>
      <c r="EG415" s="174"/>
      <c r="EH415" s="174"/>
      <c r="EI415" s="174"/>
      <c r="EJ415" s="174"/>
      <c r="EK415" s="174"/>
      <c r="EL415" s="174"/>
      <c r="EM415" s="174"/>
      <c r="EN415" s="174"/>
      <c r="EO415" s="174"/>
      <c r="EP415" s="174"/>
      <c r="EQ415" s="174"/>
      <c r="ER415" s="174"/>
      <c r="ES415" s="174"/>
      <c r="ET415" s="174"/>
      <c r="EU415" s="174"/>
      <c r="EV415" s="174"/>
      <c r="EW415" s="174"/>
      <c r="EX415" s="174"/>
      <c r="EY415" s="174"/>
      <c r="EZ415" s="174"/>
      <c r="FA415" s="174"/>
      <c r="FB415" s="174"/>
      <c r="FC415" s="174"/>
    </row>
    <row r="416" spans="1:159" x14ac:dyDescent="0.25">
      <c r="A416" s="198"/>
      <c r="B416" s="198"/>
      <c r="C416" s="228"/>
      <c r="D416" s="198"/>
      <c r="E416" s="198"/>
      <c r="F416" s="198"/>
      <c r="G416" s="198"/>
      <c r="H416" s="199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200"/>
      <c r="AT416" s="200"/>
      <c r="AU416" s="200"/>
      <c r="AV416" s="200"/>
      <c r="AW416" s="200"/>
      <c r="AX416" s="200"/>
      <c r="AY416" s="200"/>
      <c r="AZ416" s="200"/>
      <c r="BA416" s="200"/>
      <c r="BB416" s="200"/>
      <c r="BC416" s="200"/>
      <c r="BD416" s="200"/>
      <c r="BE416" s="200"/>
      <c r="BF416" s="200"/>
      <c r="BG416" s="200"/>
      <c r="BH416" s="200"/>
      <c r="BI416" s="200"/>
      <c r="BJ416" s="174"/>
      <c r="BK416" s="174"/>
      <c r="BL416" s="174"/>
      <c r="BM416" s="174"/>
      <c r="BN416" s="174"/>
      <c r="BO416" s="174"/>
      <c r="BP416" s="174"/>
      <c r="BQ416" s="174"/>
      <c r="BR416" s="174"/>
      <c r="BS416" s="174"/>
      <c r="BT416" s="174"/>
      <c r="BU416" s="174"/>
      <c r="BV416" s="174"/>
      <c r="BW416" s="174"/>
      <c r="BX416" s="174"/>
      <c r="BY416" s="174"/>
      <c r="BZ416" s="174"/>
      <c r="CA416" s="174"/>
      <c r="CB416" s="174"/>
      <c r="CC416" s="174"/>
      <c r="CD416" s="174"/>
      <c r="CE416" s="174"/>
      <c r="CF416" s="174"/>
      <c r="CG416" s="174"/>
      <c r="CH416" s="174"/>
      <c r="CI416" s="174"/>
      <c r="CJ416" s="174"/>
      <c r="CK416" s="174"/>
      <c r="CL416" s="174"/>
      <c r="CM416" s="174"/>
      <c r="CN416" s="174"/>
      <c r="CO416" s="174"/>
      <c r="CP416" s="174"/>
      <c r="CQ416" s="174"/>
      <c r="CR416" s="174"/>
      <c r="CS416" s="174"/>
      <c r="CT416" s="174"/>
      <c r="CU416" s="174"/>
      <c r="CV416" s="174"/>
      <c r="CW416" s="174"/>
      <c r="CX416" s="174"/>
      <c r="CY416" s="174"/>
      <c r="CZ416" s="174"/>
      <c r="DA416" s="174"/>
      <c r="DB416" s="174"/>
      <c r="DC416" s="174"/>
      <c r="DD416" s="174"/>
      <c r="DE416" s="174"/>
      <c r="DF416" s="174"/>
      <c r="DG416" s="174"/>
      <c r="DH416" s="174"/>
      <c r="DI416" s="174"/>
      <c r="DJ416" s="174"/>
      <c r="DK416" s="174"/>
      <c r="DL416" s="174"/>
      <c r="DM416" s="174"/>
      <c r="DN416" s="174"/>
      <c r="DO416" s="174"/>
      <c r="DP416" s="174"/>
      <c r="DQ416" s="174"/>
      <c r="DR416" s="174"/>
      <c r="DS416" s="174"/>
      <c r="DT416" s="174"/>
      <c r="DU416" s="174"/>
      <c r="DV416" s="174"/>
      <c r="DW416" s="174"/>
      <c r="DX416" s="174"/>
      <c r="DY416" s="174"/>
      <c r="DZ416" s="174"/>
      <c r="EA416" s="174"/>
      <c r="EB416" s="174"/>
      <c r="EC416" s="174"/>
      <c r="ED416" s="174"/>
      <c r="EE416" s="174"/>
      <c r="EF416" s="174"/>
      <c r="EG416" s="174"/>
      <c r="EH416" s="174"/>
      <c r="EI416" s="174"/>
      <c r="EJ416" s="174"/>
      <c r="EK416" s="174"/>
      <c r="EL416" s="174"/>
      <c r="EM416" s="174"/>
      <c r="EN416" s="174"/>
      <c r="EO416" s="174"/>
      <c r="EP416" s="174"/>
      <c r="EQ416" s="174"/>
      <c r="ER416" s="174"/>
      <c r="ES416" s="174"/>
      <c r="ET416" s="174"/>
      <c r="EU416" s="174"/>
      <c r="EV416" s="174"/>
      <c r="EW416" s="174"/>
      <c r="EX416" s="174"/>
      <c r="EY416" s="174"/>
      <c r="EZ416" s="174"/>
      <c r="FA416" s="174"/>
      <c r="FB416" s="174"/>
      <c r="FC416" s="174"/>
    </row>
    <row r="417" spans="1:159" x14ac:dyDescent="0.25">
      <c r="A417" s="198"/>
      <c r="B417" s="198"/>
      <c r="C417" s="228"/>
      <c r="D417" s="198"/>
      <c r="E417" s="198"/>
      <c r="F417" s="198"/>
      <c r="G417" s="198"/>
      <c r="H417" s="199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0"/>
      <c r="AP417" s="200"/>
      <c r="AQ417" s="200"/>
      <c r="AR417" s="200"/>
      <c r="AS417" s="200"/>
      <c r="AT417" s="200"/>
      <c r="AU417" s="200"/>
      <c r="AV417" s="200"/>
      <c r="AW417" s="200"/>
      <c r="AX417" s="200"/>
      <c r="AY417" s="200"/>
      <c r="AZ417" s="200"/>
      <c r="BA417" s="200"/>
      <c r="BB417" s="200"/>
      <c r="BC417" s="200"/>
      <c r="BD417" s="200"/>
      <c r="BE417" s="200"/>
      <c r="BF417" s="200"/>
      <c r="BG417" s="200"/>
      <c r="BH417" s="200"/>
      <c r="BI417" s="200"/>
      <c r="BJ417" s="174"/>
      <c r="BK417" s="174"/>
      <c r="BL417" s="174"/>
      <c r="BM417" s="174"/>
      <c r="BN417" s="174"/>
      <c r="BO417" s="174"/>
      <c r="BP417" s="174"/>
      <c r="BQ417" s="174"/>
      <c r="BR417" s="174"/>
      <c r="BS417" s="174"/>
      <c r="BT417" s="174"/>
      <c r="BU417" s="174"/>
      <c r="BV417" s="174"/>
      <c r="BW417" s="174"/>
      <c r="BX417" s="174"/>
      <c r="BY417" s="174"/>
      <c r="BZ417" s="174"/>
      <c r="CA417" s="174"/>
      <c r="CB417" s="174"/>
      <c r="CC417" s="174"/>
      <c r="CD417" s="174"/>
      <c r="CE417" s="174"/>
      <c r="CF417" s="174"/>
      <c r="CG417" s="174"/>
      <c r="CH417" s="174"/>
      <c r="CI417" s="174"/>
      <c r="CJ417" s="174"/>
      <c r="CK417" s="174"/>
      <c r="CL417" s="174"/>
      <c r="CM417" s="174"/>
      <c r="CN417" s="174"/>
      <c r="CO417" s="174"/>
      <c r="CP417" s="174"/>
      <c r="CQ417" s="174"/>
      <c r="CR417" s="174"/>
      <c r="CS417" s="174"/>
      <c r="CT417" s="174"/>
      <c r="CU417" s="174"/>
      <c r="CV417" s="174"/>
      <c r="CW417" s="174"/>
      <c r="CX417" s="174"/>
      <c r="CY417" s="174"/>
      <c r="CZ417" s="174"/>
      <c r="DA417" s="174"/>
      <c r="DB417" s="174"/>
      <c r="DC417" s="174"/>
      <c r="DD417" s="174"/>
      <c r="DE417" s="174"/>
      <c r="DF417" s="174"/>
      <c r="DG417" s="174"/>
      <c r="DH417" s="174"/>
      <c r="DI417" s="174"/>
      <c r="DJ417" s="174"/>
      <c r="DK417" s="174"/>
      <c r="DL417" s="174"/>
      <c r="DM417" s="174"/>
      <c r="DN417" s="174"/>
      <c r="DO417" s="174"/>
      <c r="DP417" s="174"/>
      <c r="DQ417" s="174"/>
      <c r="DR417" s="174"/>
      <c r="DS417" s="174"/>
      <c r="DT417" s="174"/>
      <c r="DU417" s="174"/>
      <c r="DV417" s="174"/>
      <c r="DW417" s="174"/>
      <c r="DX417" s="174"/>
      <c r="DY417" s="174"/>
      <c r="DZ417" s="174"/>
      <c r="EA417" s="174"/>
      <c r="EB417" s="174"/>
      <c r="EC417" s="174"/>
      <c r="ED417" s="174"/>
      <c r="EE417" s="174"/>
      <c r="EF417" s="174"/>
      <c r="EG417" s="174"/>
      <c r="EH417" s="174"/>
      <c r="EI417" s="174"/>
      <c r="EJ417" s="174"/>
      <c r="EK417" s="174"/>
      <c r="EL417" s="174"/>
      <c r="EM417" s="174"/>
      <c r="EN417" s="174"/>
      <c r="EO417" s="174"/>
      <c r="EP417" s="174"/>
      <c r="EQ417" s="174"/>
      <c r="ER417" s="174"/>
      <c r="ES417" s="174"/>
      <c r="ET417" s="174"/>
      <c r="EU417" s="174"/>
      <c r="EV417" s="174"/>
      <c r="EW417" s="174"/>
      <c r="EX417" s="174"/>
      <c r="EY417" s="174"/>
      <c r="EZ417" s="174"/>
      <c r="FA417" s="174"/>
      <c r="FB417" s="174"/>
      <c r="FC417" s="174"/>
    </row>
    <row r="418" spans="1:159" x14ac:dyDescent="0.25">
      <c r="A418" s="198"/>
      <c r="B418" s="198"/>
      <c r="C418" s="228"/>
      <c r="D418" s="198"/>
      <c r="E418" s="198"/>
      <c r="F418" s="198"/>
      <c r="G418" s="198"/>
      <c r="H418" s="199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0"/>
      <c r="AP418" s="200"/>
      <c r="AQ418" s="200"/>
      <c r="AR418" s="200"/>
      <c r="AS418" s="200"/>
      <c r="AT418" s="200"/>
      <c r="AU418" s="200"/>
      <c r="AV418" s="200"/>
      <c r="AW418" s="200"/>
      <c r="AX418" s="200"/>
      <c r="AY418" s="200"/>
      <c r="AZ418" s="200"/>
      <c r="BA418" s="200"/>
      <c r="BB418" s="200"/>
      <c r="BC418" s="200"/>
      <c r="BD418" s="200"/>
      <c r="BE418" s="200"/>
      <c r="BF418" s="200"/>
      <c r="BG418" s="200"/>
      <c r="BH418" s="200"/>
      <c r="BI418" s="200"/>
      <c r="BJ418" s="174"/>
      <c r="BK418" s="174"/>
      <c r="BL418" s="174"/>
      <c r="BM418" s="174"/>
      <c r="BN418" s="174"/>
      <c r="BO418" s="174"/>
      <c r="BP418" s="174"/>
      <c r="BQ418" s="174"/>
      <c r="BR418" s="174"/>
      <c r="BS418" s="174"/>
      <c r="BT418" s="174"/>
      <c r="BU418" s="174"/>
      <c r="BV418" s="174"/>
      <c r="BW418" s="174"/>
      <c r="BX418" s="174"/>
      <c r="BY418" s="174"/>
      <c r="BZ418" s="174"/>
      <c r="CA418" s="174"/>
      <c r="CB418" s="174"/>
      <c r="CC418" s="174"/>
      <c r="CD418" s="174"/>
      <c r="CE418" s="174"/>
      <c r="CF418" s="174"/>
      <c r="CG418" s="174"/>
      <c r="CH418" s="174"/>
      <c r="CI418" s="174"/>
      <c r="CJ418" s="174"/>
      <c r="CK418" s="174"/>
      <c r="CL418" s="174"/>
      <c r="CM418" s="174"/>
      <c r="CN418" s="174"/>
      <c r="CO418" s="174"/>
      <c r="CP418" s="174"/>
      <c r="CQ418" s="174"/>
      <c r="CR418" s="174"/>
      <c r="CS418" s="174"/>
      <c r="CT418" s="174"/>
      <c r="CU418" s="174"/>
      <c r="CV418" s="174"/>
      <c r="CW418" s="174"/>
      <c r="CX418" s="174"/>
      <c r="CY418" s="174"/>
      <c r="CZ418" s="174"/>
      <c r="DA418" s="174"/>
      <c r="DB418" s="174"/>
      <c r="DC418" s="174"/>
      <c r="DD418" s="174"/>
      <c r="DE418" s="174"/>
      <c r="DF418" s="174"/>
      <c r="DG418" s="174"/>
      <c r="DH418" s="174"/>
      <c r="DI418" s="174"/>
      <c r="DJ418" s="174"/>
      <c r="DK418" s="174"/>
      <c r="DL418" s="174"/>
      <c r="DM418" s="174"/>
      <c r="DN418" s="174"/>
      <c r="DO418" s="174"/>
      <c r="DP418" s="174"/>
      <c r="DQ418" s="174"/>
      <c r="DR418" s="174"/>
      <c r="DS418" s="174"/>
      <c r="DT418" s="174"/>
      <c r="DU418" s="174"/>
      <c r="DV418" s="174"/>
      <c r="DW418" s="174"/>
      <c r="DX418" s="174"/>
      <c r="DY418" s="174"/>
      <c r="DZ418" s="174"/>
      <c r="EA418" s="174"/>
      <c r="EB418" s="174"/>
      <c r="EC418" s="174"/>
      <c r="ED418" s="174"/>
      <c r="EE418" s="174"/>
      <c r="EF418" s="174"/>
      <c r="EG418" s="174"/>
      <c r="EH418" s="174"/>
      <c r="EI418" s="174"/>
      <c r="EJ418" s="174"/>
      <c r="EK418" s="174"/>
      <c r="EL418" s="174"/>
      <c r="EM418" s="174"/>
      <c r="EN418" s="174"/>
      <c r="EO418" s="174"/>
      <c r="EP418" s="174"/>
      <c r="EQ418" s="174"/>
      <c r="ER418" s="174"/>
      <c r="ES418" s="174"/>
      <c r="ET418" s="174"/>
      <c r="EU418" s="174"/>
      <c r="EV418" s="174"/>
      <c r="EW418" s="174"/>
      <c r="EX418" s="174"/>
      <c r="EY418" s="174"/>
      <c r="EZ418" s="174"/>
      <c r="FA418" s="174"/>
      <c r="FB418" s="174"/>
      <c r="FC418" s="174"/>
    </row>
    <row r="419" spans="1:159" x14ac:dyDescent="0.25">
      <c r="A419" s="198"/>
      <c r="B419" s="198"/>
      <c r="C419" s="228"/>
      <c r="D419" s="198"/>
      <c r="E419" s="198"/>
      <c r="F419" s="198"/>
      <c r="G419" s="198"/>
      <c r="H419" s="199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0"/>
      <c r="AP419" s="200"/>
      <c r="AQ419" s="200"/>
      <c r="AR419" s="200"/>
      <c r="AS419" s="200"/>
      <c r="AT419" s="200"/>
      <c r="AU419" s="200"/>
      <c r="AV419" s="200"/>
      <c r="AW419" s="200"/>
      <c r="AX419" s="200"/>
      <c r="AY419" s="200"/>
      <c r="AZ419" s="200"/>
      <c r="BA419" s="200"/>
      <c r="BB419" s="200"/>
      <c r="BC419" s="200"/>
      <c r="BD419" s="200"/>
      <c r="BE419" s="200"/>
      <c r="BF419" s="200"/>
      <c r="BG419" s="200"/>
      <c r="BH419" s="200"/>
      <c r="BI419" s="200"/>
      <c r="BJ419" s="174"/>
      <c r="BK419" s="174"/>
      <c r="BL419" s="174"/>
      <c r="BM419" s="174"/>
      <c r="BN419" s="174"/>
      <c r="BO419" s="174"/>
      <c r="BP419" s="174"/>
      <c r="BQ419" s="174"/>
      <c r="BR419" s="174"/>
      <c r="BS419" s="174"/>
      <c r="BT419" s="174"/>
      <c r="BU419" s="174"/>
      <c r="BV419" s="174"/>
      <c r="BW419" s="174"/>
      <c r="BX419" s="174"/>
      <c r="BY419" s="174"/>
      <c r="BZ419" s="174"/>
      <c r="CA419" s="174"/>
      <c r="CB419" s="174"/>
      <c r="CC419" s="174"/>
      <c r="CD419" s="174"/>
      <c r="CE419" s="174"/>
      <c r="CF419" s="174"/>
      <c r="CG419" s="174"/>
      <c r="CH419" s="174"/>
      <c r="CI419" s="174"/>
      <c r="CJ419" s="174"/>
      <c r="CK419" s="174"/>
      <c r="CL419" s="174"/>
      <c r="CM419" s="174"/>
      <c r="CN419" s="174"/>
      <c r="CO419" s="174"/>
      <c r="CP419" s="174"/>
      <c r="CQ419" s="174"/>
      <c r="CR419" s="174"/>
      <c r="CS419" s="174"/>
      <c r="CT419" s="174"/>
      <c r="CU419" s="174"/>
      <c r="CV419" s="174"/>
      <c r="CW419" s="174"/>
      <c r="CX419" s="174"/>
      <c r="CY419" s="174"/>
      <c r="CZ419" s="174"/>
      <c r="DA419" s="174"/>
      <c r="DB419" s="174"/>
      <c r="DC419" s="174"/>
      <c r="DD419" s="174"/>
      <c r="DE419" s="174"/>
      <c r="DF419" s="174"/>
      <c r="DG419" s="174"/>
      <c r="DH419" s="174"/>
      <c r="DI419" s="174"/>
      <c r="DJ419" s="174"/>
      <c r="DK419" s="174"/>
      <c r="DL419" s="174"/>
      <c r="DM419" s="174"/>
      <c r="DN419" s="174"/>
      <c r="DO419" s="174"/>
      <c r="DP419" s="174"/>
      <c r="DQ419" s="174"/>
      <c r="DR419" s="174"/>
      <c r="DS419" s="174"/>
      <c r="DT419" s="174"/>
      <c r="DU419" s="174"/>
      <c r="DV419" s="174"/>
      <c r="DW419" s="174"/>
      <c r="DX419" s="174"/>
      <c r="DY419" s="174"/>
      <c r="DZ419" s="174"/>
      <c r="EA419" s="174"/>
      <c r="EB419" s="174"/>
      <c r="EC419" s="174"/>
      <c r="ED419" s="174"/>
      <c r="EE419" s="174"/>
      <c r="EF419" s="174"/>
      <c r="EG419" s="174"/>
      <c r="EH419" s="174"/>
      <c r="EI419" s="174"/>
      <c r="EJ419" s="174"/>
      <c r="EK419" s="174"/>
      <c r="EL419" s="174"/>
      <c r="EM419" s="174"/>
      <c r="EN419" s="174"/>
      <c r="EO419" s="174"/>
      <c r="EP419" s="174"/>
      <c r="EQ419" s="174"/>
      <c r="ER419" s="174"/>
      <c r="ES419" s="174"/>
      <c r="ET419" s="174"/>
      <c r="EU419" s="174"/>
      <c r="EV419" s="174"/>
      <c r="EW419" s="174"/>
      <c r="EX419" s="174"/>
      <c r="EY419" s="174"/>
      <c r="EZ419" s="174"/>
      <c r="FA419" s="174"/>
      <c r="FB419" s="174"/>
      <c r="FC419" s="174"/>
    </row>
    <row r="420" spans="1:159" x14ac:dyDescent="0.25">
      <c r="A420" s="198"/>
      <c r="B420" s="198"/>
      <c r="C420" s="228"/>
      <c r="D420" s="198"/>
      <c r="E420" s="198"/>
      <c r="F420" s="198"/>
      <c r="G420" s="198"/>
      <c r="H420" s="199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0"/>
      <c r="AP420" s="200"/>
      <c r="AQ420" s="200"/>
      <c r="AR420" s="200"/>
      <c r="AS420" s="200"/>
      <c r="AT420" s="200"/>
      <c r="AU420" s="200"/>
      <c r="AV420" s="200"/>
      <c r="AW420" s="200"/>
      <c r="AX420" s="200"/>
      <c r="AY420" s="200"/>
      <c r="AZ420" s="200"/>
      <c r="BA420" s="200"/>
      <c r="BB420" s="200"/>
      <c r="BC420" s="200"/>
      <c r="BD420" s="200"/>
      <c r="BE420" s="200"/>
      <c r="BF420" s="200"/>
      <c r="BG420" s="200"/>
      <c r="BH420" s="200"/>
      <c r="BI420" s="200"/>
      <c r="BJ420" s="174"/>
      <c r="BK420" s="174"/>
      <c r="BL420" s="174"/>
      <c r="BM420" s="174"/>
      <c r="BN420" s="174"/>
      <c r="BO420" s="174"/>
      <c r="BP420" s="174"/>
      <c r="BQ420" s="174"/>
      <c r="BR420" s="174"/>
      <c r="BS420" s="174"/>
      <c r="BT420" s="174"/>
      <c r="BU420" s="174"/>
      <c r="BV420" s="174"/>
      <c r="BW420" s="174"/>
      <c r="BX420" s="174"/>
      <c r="BY420" s="174"/>
      <c r="BZ420" s="174"/>
      <c r="CA420" s="174"/>
      <c r="CB420" s="174"/>
      <c r="CC420" s="174"/>
      <c r="CD420" s="174"/>
      <c r="CE420" s="174"/>
      <c r="CF420" s="174"/>
      <c r="CG420" s="174"/>
      <c r="CH420" s="174"/>
      <c r="CI420" s="174"/>
      <c r="CJ420" s="174"/>
      <c r="CK420" s="174"/>
      <c r="CL420" s="174"/>
      <c r="CM420" s="174"/>
      <c r="CN420" s="174"/>
      <c r="CO420" s="174"/>
      <c r="CP420" s="174"/>
      <c r="CQ420" s="174"/>
      <c r="CR420" s="174"/>
      <c r="CS420" s="174"/>
      <c r="CT420" s="174"/>
      <c r="CU420" s="174"/>
      <c r="CV420" s="174"/>
      <c r="CW420" s="174"/>
      <c r="CX420" s="174"/>
      <c r="CY420" s="174"/>
      <c r="CZ420" s="174"/>
      <c r="DA420" s="174"/>
      <c r="DB420" s="174"/>
      <c r="DC420" s="174"/>
      <c r="DD420" s="174"/>
      <c r="DE420" s="174"/>
      <c r="DF420" s="174"/>
      <c r="DG420" s="174"/>
      <c r="DH420" s="174"/>
      <c r="DI420" s="174"/>
      <c r="DJ420" s="174"/>
      <c r="DK420" s="174"/>
      <c r="DL420" s="174"/>
      <c r="DM420" s="174"/>
      <c r="DN420" s="174"/>
      <c r="DO420" s="174"/>
      <c r="DP420" s="174"/>
      <c r="DQ420" s="174"/>
      <c r="DR420" s="174"/>
      <c r="DS420" s="174"/>
      <c r="DT420" s="174"/>
      <c r="DU420" s="174"/>
      <c r="DV420" s="174"/>
      <c r="DW420" s="174"/>
      <c r="DX420" s="174"/>
      <c r="DY420" s="174"/>
      <c r="DZ420" s="174"/>
      <c r="EA420" s="174"/>
      <c r="EB420" s="174"/>
      <c r="EC420" s="174"/>
      <c r="ED420" s="174"/>
      <c r="EE420" s="174"/>
      <c r="EF420" s="174"/>
      <c r="EG420" s="174"/>
      <c r="EH420" s="174"/>
      <c r="EI420" s="174"/>
      <c r="EJ420" s="174"/>
      <c r="EK420" s="174"/>
      <c r="EL420" s="174"/>
      <c r="EM420" s="174"/>
      <c r="EN420" s="174"/>
      <c r="EO420" s="174"/>
      <c r="EP420" s="174"/>
      <c r="EQ420" s="174"/>
      <c r="ER420" s="174"/>
      <c r="ES420" s="174"/>
      <c r="ET420" s="174"/>
      <c r="EU420" s="174"/>
      <c r="EV420" s="174"/>
      <c r="EW420" s="174"/>
      <c r="EX420" s="174"/>
      <c r="EY420" s="174"/>
      <c r="EZ420" s="174"/>
      <c r="FA420" s="174"/>
      <c r="FB420" s="174"/>
      <c r="FC420" s="174"/>
    </row>
    <row r="421" spans="1:159" x14ac:dyDescent="0.25">
      <c r="A421" s="198"/>
      <c r="B421" s="198"/>
      <c r="C421" s="228"/>
      <c r="D421" s="198"/>
      <c r="E421" s="198"/>
      <c r="F421" s="198"/>
      <c r="G421" s="198"/>
      <c r="H421" s="199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0"/>
      <c r="AP421" s="200"/>
      <c r="AQ421" s="200"/>
      <c r="AR421" s="200"/>
      <c r="AS421" s="200"/>
      <c r="AT421" s="200"/>
      <c r="AU421" s="200"/>
      <c r="AV421" s="200"/>
      <c r="AW421" s="200"/>
      <c r="AX421" s="200"/>
      <c r="AY421" s="200"/>
      <c r="AZ421" s="200"/>
      <c r="BA421" s="200"/>
      <c r="BB421" s="200"/>
      <c r="BC421" s="200"/>
      <c r="BD421" s="200"/>
      <c r="BE421" s="200"/>
      <c r="BF421" s="200"/>
      <c r="BG421" s="200"/>
      <c r="BH421" s="200"/>
      <c r="BI421" s="200"/>
      <c r="BJ421" s="174"/>
      <c r="BK421" s="174"/>
      <c r="BL421" s="174"/>
      <c r="BM421" s="174"/>
      <c r="BN421" s="174"/>
      <c r="BO421" s="174"/>
      <c r="BP421" s="174"/>
      <c r="BQ421" s="174"/>
      <c r="BR421" s="174"/>
      <c r="BS421" s="174"/>
      <c r="BT421" s="174"/>
      <c r="BU421" s="174"/>
      <c r="BV421" s="174"/>
      <c r="BW421" s="174"/>
      <c r="BX421" s="174"/>
      <c r="BY421" s="174"/>
      <c r="BZ421" s="174"/>
      <c r="CA421" s="174"/>
      <c r="CB421" s="174"/>
      <c r="CC421" s="174"/>
      <c r="CD421" s="174"/>
      <c r="CE421" s="174"/>
      <c r="CF421" s="174"/>
      <c r="CG421" s="174"/>
      <c r="CH421" s="174"/>
      <c r="CI421" s="174"/>
      <c r="CJ421" s="174"/>
      <c r="CK421" s="174"/>
      <c r="CL421" s="174"/>
      <c r="CM421" s="174"/>
      <c r="CN421" s="174"/>
      <c r="CO421" s="174"/>
      <c r="CP421" s="174"/>
      <c r="CQ421" s="174"/>
      <c r="CR421" s="174"/>
      <c r="CS421" s="174"/>
      <c r="CT421" s="174"/>
      <c r="CU421" s="174"/>
      <c r="CV421" s="174"/>
      <c r="CW421" s="174"/>
      <c r="CX421" s="174"/>
      <c r="CY421" s="174"/>
      <c r="CZ421" s="174"/>
      <c r="DA421" s="174"/>
      <c r="DB421" s="174"/>
      <c r="DC421" s="174"/>
      <c r="DD421" s="174"/>
      <c r="DE421" s="174"/>
      <c r="DF421" s="174"/>
      <c r="DG421" s="174"/>
      <c r="DH421" s="174"/>
      <c r="DI421" s="174"/>
      <c r="DJ421" s="174"/>
      <c r="DK421" s="174"/>
      <c r="DL421" s="174"/>
      <c r="DM421" s="174"/>
      <c r="DN421" s="174"/>
      <c r="DO421" s="174"/>
      <c r="DP421" s="174"/>
      <c r="DQ421" s="174"/>
      <c r="DR421" s="174"/>
      <c r="DS421" s="174"/>
      <c r="DT421" s="174"/>
      <c r="DU421" s="174"/>
      <c r="DV421" s="174"/>
      <c r="DW421" s="174"/>
      <c r="DX421" s="174"/>
      <c r="DY421" s="174"/>
      <c r="DZ421" s="174"/>
      <c r="EA421" s="174"/>
      <c r="EB421" s="174"/>
      <c r="EC421" s="174"/>
      <c r="ED421" s="174"/>
      <c r="EE421" s="174"/>
      <c r="EF421" s="174"/>
      <c r="EG421" s="174"/>
      <c r="EH421" s="174"/>
      <c r="EI421" s="174"/>
      <c r="EJ421" s="174"/>
      <c r="EK421" s="174"/>
      <c r="EL421" s="174"/>
      <c r="EM421" s="174"/>
      <c r="EN421" s="174"/>
      <c r="EO421" s="174"/>
      <c r="EP421" s="174"/>
      <c r="EQ421" s="174"/>
      <c r="ER421" s="174"/>
      <c r="ES421" s="174"/>
      <c r="ET421" s="174"/>
      <c r="EU421" s="174"/>
      <c r="EV421" s="174"/>
      <c r="EW421" s="174"/>
      <c r="EX421" s="174"/>
      <c r="EY421" s="174"/>
      <c r="EZ421" s="174"/>
      <c r="FA421" s="174"/>
      <c r="FB421" s="174"/>
      <c r="FC421" s="174"/>
    </row>
    <row r="422" spans="1:159" x14ac:dyDescent="0.25">
      <c r="A422" s="198"/>
      <c r="B422" s="198"/>
      <c r="C422" s="228"/>
      <c r="D422" s="198"/>
      <c r="E422" s="198"/>
      <c r="F422" s="198"/>
      <c r="G422" s="198"/>
      <c r="H422" s="199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0"/>
      <c r="AQ422" s="200"/>
      <c r="AR422" s="200"/>
      <c r="AS422" s="200"/>
      <c r="AT422" s="200"/>
      <c r="AU422" s="200"/>
      <c r="AV422" s="200"/>
      <c r="AW422" s="200"/>
      <c r="AX422" s="200"/>
      <c r="AY422" s="200"/>
      <c r="AZ422" s="200"/>
      <c r="BA422" s="200"/>
      <c r="BB422" s="200"/>
      <c r="BC422" s="200"/>
      <c r="BD422" s="200"/>
      <c r="BE422" s="200"/>
      <c r="BF422" s="200"/>
      <c r="BG422" s="200"/>
      <c r="BH422" s="200"/>
      <c r="BI422" s="200"/>
      <c r="BJ422" s="174"/>
      <c r="BK422" s="174"/>
      <c r="BL422" s="174"/>
      <c r="BM422" s="174"/>
      <c r="BN422" s="174"/>
      <c r="BO422" s="174"/>
      <c r="BP422" s="174"/>
      <c r="BQ422" s="174"/>
      <c r="BR422" s="174"/>
      <c r="BS422" s="174"/>
      <c r="BT422" s="174"/>
      <c r="BU422" s="174"/>
      <c r="BV422" s="174"/>
      <c r="BW422" s="174"/>
      <c r="BX422" s="174"/>
      <c r="BY422" s="174"/>
      <c r="BZ422" s="174"/>
      <c r="CA422" s="174"/>
      <c r="CB422" s="174"/>
      <c r="CC422" s="174"/>
      <c r="CD422" s="174"/>
      <c r="CE422" s="174"/>
      <c r="CF422" s="174"/>
      <c r="CG422" s="174"/>
      <c r="CH422" s="174"/>
      <c r="CI422" s="174"/>
      <c r="CJ422" s="174"/>
      <c r="CK422" s="174"/>
      <c r="CL422" s="174"/>
      <c r="CM422" s="174"/>
      <c r="CN422" s="174"/>
      <c r="CO422" s="174"/>
      <c r="CP422" s="174"/>
      <c r="CQ422" s="174"/>
      <c r="CR422" s="174"/>
      <c r="CS422" s="174"/>
      <c r="CT422" s="174"/>
      <c r="CU422" s="174"/>
      <c r="CV422" s="174"/>
      <c r="CW422" s="174"/>
      <c r="CX422" s="174"/>
      <c r="CY422" s="174"/>
      <c r="CZ422" s="174"/>
      <c r="DA422" s="174"/>
      <c r="DB422" s="174"/>
      <c r="DC422" s="174"/>
      <c r="DD422" s="174"/>
      <c r="DE422" s="174"/>
      <c r="DF422" s="174"/>
      <c r="DG422" s="174"/>
      <c r="DH422" s="174"/>
      <c r="DI422" s="174"/>
      <c r="DJ422" s="174"/>
      <c r="DK422" s="174"/>
      <c r="DL422" s="174"/>
      <c r="DM422" s="174"/>
      <c r="DN422" s="174"/>
      <c r="DO422" s="174"/>
      <c r="DP422" s="174"/>
      <c r="DQ422" s="174"/>
      <c r="DR422" s="174"/>
      <c r="DS422" s="174"/>
      <c r="DT422" s="174"/>
      <c r="DU422" s="174"/>
      <c r="DV422" s="174"/>
      <c r="DW422" s="174"/>
      <c r="DX422" s="174"/>
      <c r="DY422" s="174"/>
      <c r="DZ422" s="174"/>
      <c r="EA422" s="174"/>
      <c r="EB422" s="174"/>
      <c r="EC422" s="174"/>
      <c r="ED422" s="174"/>
      <c r="EE422" s="174"/>
      <c r="EF422" s="174"/>
      <c r="EG422" s="174"/>
      <c r="EH422" s="174"/>
      <c r="EI422" s="174"/>
      <c r="EJ422" s="174"/>
      <c r="EK422" s="174"/>
      <c r="EL422" s="174"/>
      <c r="EM422" s="174"/>
      <c r="EN422" s="174"/>
      <c r="EO422" s="174"/>
      <c r="EP422" s="174"/>
      <c r="EQ422" s="174"/>
      <c r="ER422" s="174"/>
      <c r="ES422" s="174"/>
      <c r="ET422" s="174"/>
      <c r="EU422" s="174"/>
      <c r="EV422" s="174"/>
      <c r="EW422" s="174"/>
      <c r="EX422" s="174"/>
      <c r="EY422" s="174"/>
      <c r="EZ422" s="174"/>
      <c r="FA422" s="174"/>
      <c r="FB422" s="174"/>
      <c r="FC422" s="174"/>
    </row>
    <row r="423" spans="1:159" x14ac:dyDescent="0.25">
      <c r="A423" s="198"/>
      <c r="B423" s="198"/>
      <c r="C423" s="228"/>
      <c r="D423" s="198"/>
      <c r="E423" s="198"/>
      <c r="F423" s="198"/>
      <c r="G423" s="198"/>
      <c r="H423" s="199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0"/>
      <c r="AP423" s="200"/>
      <c r="AQ423" s="200"/>
      <c r="AR423" s="200"/>
      <c r="AS423" s="200"/>
      <c r="AT423" s="200"/>
      <c r="AU423" s="200"/>
      <c r="AV423" s="200"/>
      <c r="AW423" s="200"/>
      <c r="AX423" s="200"/>
      <c r="AY423" s="200"/>
      <c r="AZ423" s="200"/>
      <c r="BA423" s="200"/>
      <c r="BB423" s="200"/>
      <c r="BC423" s="200"/>
      <c r="BD423" s="200"/>
      <c r="BE423" s="200"/>
      <c r="BF423" s="200"/>
      <c r="BG423" s="200"/>
      <c r="BH423" s="200"/>
      <c r="BI423" s="200"/>
      <c r="BJ423" s="174"/>
      <c r="BK423" s="174"/>
      <c r="BL423" s="174"/>
      <c r="BM423" s="174"/>
      <c r="BN423" s="174"/>
      <c r="BO423" s="174"/>
      <c r="BP423" s="174"/>
      <c r="BQ423" s="174"/>
      <c r="BR423" s="174"/>
      <c r="BS423" s="174"/>
      <c r="BT423" s="174"/>
      <c r="BU423" s="174"/>
      <c r="BV423" s="174"/>
      <c r="BW423" s="174"/>
      <c r="BX423" s="174"/>
      <c r="BY423" s="174"/>
      <c r="BZ423" s="174"/>
      <c r="CA423" s="174"/>
      <c r="CB423" s="174"/>
      <c r="CC423" s="174"/>
      <c r="CD423" s="174"/>
      <c r="CE423" s="174"/>
      <c r="CF423" s="174"/>
      <c r="CG423" s="174"/>
      <c r="CH423" s="174"/>
      <c r="CI423" s="174"/>
      <c r="CJ423" s="174"/>
      <c r="CK423" s="174"/>
      <c r="CL423" s="174"/>
      <c r="CM423" s="174"/>
      <c r="CN423" s="174"/>
      <c r="CO423" s="174"/>
      <c r="CP423" s="174"/>
      <c r="CQ423" s="174"/>
      <c r="CR423" s="174"/>
      <c r="CS423" s="174"/>
      <c r="CT423" s="174"/>
      <c r="CU423" s="174"/>
      <c r="CV423" s="174"/>
      <c r="CW423" s="174"/>
      <c r="CX423" s="174"/>
      <c r="CY423" s="174"/>
      <c r="CZ423" s="174"/>
      <c r="DA423" s="174"/>
      <c r="DB423" s="174"/>
      <c r="DC423" s="174"/>
      <c r="DD423" s="174"/>
      <c r="DE423" s="174"/>
      <c r="DF423" s="174"/>
      <c r="DG423" s="174"/>
      <c r="DH423" s="174"/>
      <c r="DI423" s="174"/>
      <c r="DJ423" s="174"/>
      <c r="DK423" s="174"/>
      <c r="DL423" s="174"/>
      <c r="DM423" s="174"/>
      <c r="DN423" s="174"/>
      <c r="DO423" s="174"/>
      <c r="DP423" s="174"/>
      <c r="DQ423" s="174"/>
      <c r="DR423" s="174"/>
      <c r="DS423" s="174"/>
      <c r="DT423" s="174"/>
      <c r="DU423" s="174"/>
      <c r="DV423" s="174"/>
      <c r="DW423" s="174"/>
      <c r="DX423" s="174"/>
      <c r="DY423" s="174"/>
      <c r="DZ423" s="174"/>
      <c r="EA423" s="174"/>
      <c r="EB423" s="174"/>
      <c r="EC423" s="174"/>
      <c r="ED423" s="174"/>
      <c r="EE423" s="174"/>
      <c r="EF423" s="174"/>
      <c r="EG423" s="174"/>
      <c r="EH423" s="174"/>
      <c r="EI423" s="174"/>
      <c r="EJ423" s="174"/>
      <c r="EK423" s="174"/>
      <c r="EL423" s="174"/>
      <c r="EM423" s="174"/>
      <c r="EN423" s="174"/>
      <c r="EO423" s="174"/>
      <c r="EP423" s="174"/>
      <c r="EQ423" s="174"/>
      <c r="ER423" s="174"/>
      <c r="ES423" s="174"/>
      <c r="ET423" s="174"/>
      <c r="EU423" s="174"/>
      <c r="EV423" s="174"/>
      <c r="EW423" s="174"/>
      <c r="EX423" s="174"/>
      <c r="EY423" s="174"/>
      <c r="EZ423" s="174"/>
      <c r="FA423" s="174"/>
      <c r="FB423" s="174"/>
      <c r="FC423" s="174"/>
    </row>
    <row r="424" spans="1:159" x14ac:dyDescent="0.25">
      <c r="A424" s="198"/>
      <c r="B424" s="198"/>
      <c r="C424" s="228"/>
      <c r="D424" s="198"/>
      <c r="E424" s="198"/>
      <c r="F424" s="198"/>
      <c r="G424" s="198"/>
      <c r="H424" s="199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0"/>
      <c r="AP424" s="200"/>
      <c r="AQ424" s="200"/>
      <c r="AR424" s="200"/>
      <c r="AS424" s="200"/>
      <c r="AT424" s="200"/>
      <c r="AU424" s="200"/>
      <c r="AV424" s="200"/>
      <c r="AW424" s="200"/>
      <c r="AX424" s="200"/>
      <c r="AY424" s="200"/>
      <c r="AZ424" s="200"/>
      <c r="BA424" s="200"/>
      <c r="BB424" s="200"/>
      <c r="BC424" s="200"/>
      <c r="BD424" s="200"/>
      <c r="BE424" s="200"/>
      <c r="BF424" s="200"/>
      <c r="BG424" s="200"/>
      <c r="BH424" s="200"/>
      <c r="BI424" s="200"/>
      <c r="BJ424" s="174"/>
      <c r="BK424" s="174"/>
      <c r="BL424" s="174"/>
      <c r="BM424" s="174"/>
      <c r="BN424" s="174"/>
      <c r="BO424" s="174"/>
      <c r="BP424" s="174"/>
      <c r="BQ424" s="174"/>
      <c r="BR424" s="174"/>
      <c r="BS424" s="174"/>
      <c r="BT424" s="174"/>
      <c r="BU424" s="174"/>
      <c r="BV424" s="174"/>
      <c r="BW424" s="174"/>
      <c r="BX424" s="174"/>
      <c r="BY424" s="174"/>
      <c r="BZ424" s="174"/>
      <c r="CA424" s="174"/>
      <c r="CB424" s="174"/>
      <c r="CC424" s="174"/>
      <c r="CD424" s="174"/>
      <c r="CE424" s="174"/>
      <c r="CF424" s="174"/>
      <c r="CG424" s="174"/>
      <c r="CH424" s="174"/>
      <c r="CI424" s="174"/>
      <c r="CJ424" s="174"/>
      <c r="CK424" s="174"/>
      <c r="CL424" s="174"/>
      <c r="CM424" s="174"/>
      <c r="CN424" s="174"/>
      <c r="CO424" s="174"/>
      <c r="CP424" s="174"/>
      <c r="CQ424" s="174"/>
      <c r="CR424" s="174"/>
      <c r="CS424" s="174"/>
      <c r="CT424" s="174"/>
      <c r="CU424" s="174"/>
      <c r="CV424" s="174"/>
      <c r="CW424" s="174"/>
      <c r="CX424" s="174"/>
      <c r="CY424" s="174"/>
      <c r="CZ424" s="174"/>
      <c r="DA424" s="174"/>
      <c r="DB424" s="174"/>
      <c r="DC424" s="174"/>
      <c r="DD424" s="174"/>
      <c r="DE424" s="174"/>
      <c r="DF424" s="174"/>
      <c r="DG424" s="174"/>
      <c r="DH424" s="174"/>
      <c r="DI424" s="174"/>
      <c r="DJ424" s="174"/>
      <c r="DK424" s="174"/>
      <c r="DL424" s="174"/>
      <c r="DM424" s="174"/>
      <c r="DN424" s="174"/>
      <c r="DO424" s="174"/>
      <c r="DP424" s="174"/>
      <c r="DQ424" s="174"/>
      <c r="DR424" s="174"/>
      <c r="DS424" s="174"/>
      <c r="DT424" s="174"/>
      <c r="DU424" s="174"/>
      <c r="DV424" s="174"/>
      <c r="DW424" s="174"/>
      <c r="DX424" s="174"/>
      <c r="DY424" s="174"/>
      <c r="DZ424" s="174"/>
      <c r="EA424" s="174"/>
      <c r="EB424" s="174"/>
      <c r="EC424" s="174"/>
      <c r="ED424" s="174"/>
      <c r="EE424" s="174"/>
      <c r="EF424" s="174"/>
      <c r="EG424" s="174"/>
      <c r="EH424" s="174"/>
      <c r="EI424" s="174"/>
      <c r="EJ424" s="174"/>
      <c r="EK424" s="174"/>
      <c r="EL424" s="174"/>
      <c r="EM424" s="174"/>
      <c r="EN424" s="174"/>
      <c r="EO424" s="174"/>
      <c r="EP424" s="174"/>
      <c r="EQ424" s="174"/>
      <c r="ER424" s="174"/>
      <c r="ES424" s="174"/>
      <c r="ET424" s="174"/>
      <c r="EU424" s="174"/>
      <c r="EV424" s="174"/>
      <c r="EW424" s="174"/>
      <c r="EX424" s="174"/>
      <c r="EY424" s="174"/>
      <c r="EZ424" s="174"/>
      <c r="FA424" s="174"/>
      <c r="FB424" s="174"/>
      <c r="FC424" s="174"/>
    </row>
    <row r="425" spans="1:159" x14ac:dyDescent="0.25">
      <c r="A425" s="198"/>
      <c r="B425" s="198"/>
      <c r="C425" s="228"/>
      <c r="D425" s="198"/>
      <c r="E425" s="198"/>
      <c r="F425" s="198"/>
      <c r="G425" s="198"/>
      <c r="H425" s="199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0"/>
      <c r="AP425" s="200"/>
      <c r="AQ425" s="200"/>
      <c r="AR425" s="200"/>
      <c r="AS425" s="200"/>
      <c r="AT425" s="200"/>
      <c r="AU425" s="200"/>
      <c r="AV425" s="200"/>
      <c r="AW425" s="200"/>
      <c r="AX425" s="200"/>
      <c r="AY425" s="200"/>
      <c r="AZ425" s="200"/>
      <c r="BA425" s="200"/>
      <c r="BB425" s="200"/>
      <c r="BC425" s="200"/>
      <c r="BD425" s="200"/>
      <c r="BE425" s="200"/>
      <c r="BF425" s="200"/>
      <c r="BG425" s="200"/>
      <c r="BH425" s="200"/>
      <c r="BI425" s="200"/>
      <c r="BJ425" s="174"/>
      <c r="BK425" s="174"/>
      <c r="BL425" s="174"/>
      <c r="BM425" s="174"/>
      <c r="BN425" s="174"/>
      <c r="BO425" s="174"/>
      <c r="BP425" s="174"/>
      <c r="BQ425" s="174"/>
      <c r="BR425" s="174"/>
      <c r="BS425" s="174"/>
      <c r="BT425" s="174"/>
      <c r="BU425" s="174"/>
      <c r="BV425" s="174"/>
      <c r="BW425" s="174"/>
      <c r="BX425" s="174"/>
      <c r="BY425" s="174"/>
      <c r="BZ425" s="174"/>
      <c r="CA425" s="174"/>
      <c r="CB425" s="174"/>
      <c r="CC425" s="174"/>
      <c r="CD425" s="174"/>
      <c r="CE425" s="174"/>
      <c r="CF425" s="174"/>
      <c r="CG425" s="174"/>
      <c r="CH425" s="174"/>
      <c r="CI425" s="174"/>
      <c r="CJ425" s="174"/>
      <c r="CK425" s="174"/>
      <c r="CL425" s="174"/>
      <c r="CM425" s="174"/>
      <c r="CN425" s="174"/>
      <c r="CO425" s="174"/>
      <c r="CP425" s="174"/>
      <c r="CQ425" s="174"/>
      <c r="CR425" s="174"/>
      <c r="CS425" s="174"/>
      <c r="CT425" s="174"/>
      <c r="CU425" s="174"/>
      <c r="CV425" s="174"/>
      <c r="CW425" s="174"/>
      <c r="CX425" s="174"/>
      <c r="CY425" s="174"/>
      <c r="CZ425" s="174"/>
      <c r="DA425" s="174"/>
      <c r="DB425" s="174"/>
      <c r="DC425" s="174"/>
      <c r="DD425" s="174"/>
      <c r="DE425" s="174"/>
      <c r="DF425" s="174"/>
      <c r="DG425" s="174"/>
      <c r="DH425" s="174"/>
      <c r="DI425" s="174"/>
      <c r="DJ425" s="174"/>
      <c r="DK425" s="174"/>
      <c r="DL425" s="174"/>
      <c r="DM425" s="174"/>
      <c r="DN425" s="174"/>
      <c r="DO425" s="174"/>
      <c r="DP425" s="174"/>
      <c r="DQ425" s="174"/>
      <c r="DR425" s="174"/>
      <c r="DS425" s="174"/>
      <c r="DT425" s="174"/>
      <c r="DU425" s="174"/>
      <c r="DV425" s="174"/>
      <c r="DW425" s="174"/>
      <c r="DX425" s="174"/>
      <c r="DY425" s="174"/>
      <c r="DZ425" s="174"/>
      <c r="EA425" s="174"/>
      <c r="EB425" s="174"/>
      <c r="EC425" s="174"/>
      <c r="ED425" s="174"/>
      <c r="EE425" s="174"/>
      <c r="EF425" s="174"/>
      <c r="EG425" s="174"/>
      <c r="EH425" s="174"/>
      <c r="EI425" s="174"/>
      <c r="EJ425" s="174"/>
      <c r="EK425" s="174"/>
      <c r="EL425" s="174"/>
      <c r="EM425" s="174"/>
      <c r="EN425" s="174"/>
      <c r="EO425" s="174"/>
      <c r="EP425" s="174"/>
      <c r="EQ425" s="174"/>
      <c r="ER425" s="174"/>
      <c r="ES425" s="174"/>
      <c r="ET425" s="174"/>
      <c r="EU425" s="174"/>
      <c r="EV425" s="174"/>
      <c r="EW425" s="174"/>
      <c r="EX425" s="174"/>
      <c r="EY425" s="174"/>
      <c r="EZ425" s="174"/>
      <c r="FA425" s="174"/>
      <c r="FB425" s="174"/>
      <c r="FC425" s="174"/>
    </row>
    <row r="426" spans="1:159" x14ac:dyDescent="0.25">
      <c r="A426" s="198"/>
      <c r="B426" s="198"/>
      <c r="C426" s="228"/>
      <c r="D426" s="198"/>
      <c r="E426" s="198"/>
      <c r="F426" s="198"/>
      <c r="G426" s="198"/>
      <c r="H426" s="199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0"/>
      <c r="AP426" s="200"/>
      <c r="AQ426" s="200"/>
      <c r="AR426" s="200"/>
      <c r="AS426" s="200"/>
      <c r="AT426" s="200"/>
      <c r="AU426" s="200"/>
      <c r="AV426" s="200"/>
      <c r="AW426" s="200"/>
      <c r="AX426" s="200"/>
      <c r="AY426" s="200"/>
      <c r="AZ426" s="200"/>
      <c r="BA426" s="200"/>
      <c r="BB426" s="200"/>
      <c r="BC426" s="200"/>
      <c r="BD426" s="200"/>
      <c r="BE426" s="200"/>
      <c r="BF426" s="200"/>
      <c r="BG426" s="200"/>
      <c r="BH426" s="200"/>
      <c r="BI426" s="200"/>
      <c r="BJ426" s="174"/>
      <c r="BK426" s="174"/>
      <c r="BL426" s="174"/>
      <c r="BM426" s="174"/>
      <c r="BN426" s="174"/>
      <c r="BO426" s="174"/>
      <c r="BP426" s="174"/>
      <c r="BQ426" s="174"/>
      <c r="BR426" s="174"/>
      <c r="BS426" s="174"/>
      <c r="BT426" s="174"/>
      <c r="BU426" s="174"/>
      <c r="BV426" s="174"/>
      <c r="BW426" s="174"/>
      <c r="BX426" s="174"/>
      <c r="BY426" s="174"/>
      <c r="BZ426" s="174"/>
      <c r="CA426" s="174"/>
      <c r="CB426" s="174"/>
      <c r="CC426" s="174"/>
      <c r="CD426" s="174"/>
      <c r="CE426" s="174"/>
      <c r="CF426" s="174"/>
      <c r="CG426" s="174"/>
      <c r="CH426" s="174"/>
      <c r="CI426" s="174"/>
      <c r="CJ426" s="174"/>
      <c r="CK426" s="174"/>
      <c r="CL426" s="174"/>
      <c r="CM426" s="174"/>
      <c r="CN426" s="174"/>
      <c r="CO426" s="174"/>
      <c r="CP426" s="174"/>
      <c r="CQ426" s="174"/>
      <c r="CR426" s="174"/>
      <c r="CS426" s="174"/>
      <c r="CT426" s="174"/>
      <c r="CU426" s="174"/>
      <c r="CV426" s="174"/>
      <c r="CW426" s="174"/>
      <c r="CX426" s="174"/>
      <c r="CY426" s="174"/>
      <c r="CZ426" s="174"/>
      <c r="DA426" s="174"/>
      <c r="DB426" s="174"/>
      <c r="DC426" s="174"/>
      <c r="DD426" s="174"/>
      <c r="DE426" s="174"/>
      <c r="DF426" s="174"/>
      <c r="DG426" s="174"/>
      <c r="DH426" s="174"/>
      <c r="DI426" s="174"/>
      <c r="DJ426" s="174"/>
      <c r="DK426" s="174"/>
      <c r="DL426" s="174"/>
      <c r="DM426" s="174"/>
      <c r="DN426" s="174"/>
      <c r="DO426" s="174"/>
      <c r="DP426" s="174"/>
      <c r="DQ426" s="174"/>
      <c r="DR426" s="174"/>
      <c r="DS426" s="174"/>
      <c r="DT426" s="174"/>
      <c r="DU426" s="174"/>
      <c r="DV426" s="174"/>
      <c r="DW426" s="174"/>
      <c r="DX426" s="174"/>
      <c r="DY426" s="174"/>
      <c r="DZ426" s="174"/>
      <c r="EA426" s="174"/>
      <c r="EB426" s="174"/>
      <c r="EC426" s="174"/>
      <c r="ED426" s="174"/>
      <c r="EE426" s="174"/>
      <c r="EF426" s="174"/>
      <c r="EG426" s="174"/>
      <c r="EH426" s="174"/>
      <c r="EI426" s="174"/>
      <c r="EJ426" s="174"/>
      <c r="EK426" s="174"/>
      <c r="EL426" s="174"/>
      <c r="EM426" s="174"/>
      <c r="EN426" s="174"/>
      <c r="EO426" s="174"/>
      <c r="EP426" s="174"/>
      <c r="EQ426" s="174"/>
      <c r="ER426" s="174"/>
      <c r="ES426" s="174"/>
      <c r="ET426" s="174"/>
      <c r="EU426" s="174"/>
      <c r="EV426" s="174"/>
      <c r="EW426" s="174"/>
      <c r="EX426" s="174"/>
      <c r="EY426" s="174"/>
      <c r="EZ426" s="174"/>
      <c r="FA426" s="174"/>
      <c r="FB426" s="174"/>
      <c r="FC426" s="174"/>
    </row>
    <row r="427" spans="1:159" x14ac:dyDescent="0.25">
      <c r="A427" s="198"/>
      <c r="B427" s="198"/>
      <c r="C427" s="228"/>
      <c r="D427" s="198"/>
      <c r="E427" s="198"/>
      <c r="F427" s="198"/>
      <c r="G427" s="198"/>
      <c r="H427" s="199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0"/>
      <c r="AP427" s="200"/>
      <c r="AQ427" s="200"/>
      <c r="AR427" s="200"/>
      <c r="AS427" s="200"/>
      <c r="AT427" s="200"/>
      <c r="AU427" s="200"/>
      <c r="AV427" s="200"/>
      <c r="AW427" s="200"/>
      <c r="AX427" s="200"/>
      <c r="AY427" s="200"/>
      <c r="AZ427" s="200"/>
      <c r="BA427" s="200"/>
      <c r="BB427" s="200"/>
      <c r="BC427" s="200"/>
      <c r="BD427" s="200"/>
      <c r="BE427" s="200"/>
      <c r="BF427" s="200"/>
      <c r="BG427" s="200"/>
      <c r="BH427" s="200"/>
      <c r="BI427" s="200"/>
      <c r="BJ427" s="174"/>
      <c r="BK427" s="174"/>
      <c r="BL427" s="174"/>
      <c r="BM427" s="174"/>
      <c r="BN427" s="174"/>
      <c r="BO427" s="174"/>
      <c r="BP427" s="174"/>
      <c r="BQ427" s="174"/>
      <c r="BR427" s="174"/>
      <c r="BS427" s="174"/>
      <c r="BT427" s="174"/>
      <c r="BU427" s="174"/>
      <c r="BV427" s="174"/>
      <c r="BW427" s="174"/>
      <c r="BX427" s="174"/>
      <c r="BY427" s="174"/>
      <c r="BZ427" s="174"/>
      <c r="CA427" s="174"/>
      <c r="CB427" s="174"/>
      <c r="CC427" s="174"/>
      <c r="CD427" s="174"/>
      <c r="CE427" s="174"/>
      <c r="CF427" s="174"/>
      <c r="CG427" s="174"/>
      <c r="CH427" s="174"/>
      <c r="CI427" s="174"/>
      <c r="CJ427" s="174"/>
      <c r="CK427" s="174"/>
      <c r="CL427" s="174"/>
      <c r="CM427" s="174"/>
      <c r="CN427" s="174"/>
      <c r="CO427" s="174"/>
      <c r="CP427" s="174"/>
      <c r="CQ427" s="174"/>
      <c r="CR427" s="174"/>
      <c r="CS427" s="174"/>
      <c r="CT427" s="174"/>
      <c r="CU427" s="174"/>
      <c r="CV427" s="174"/>
      <c r="CW427" s="174"/>
      <c r="CX427" s="174"/>
      <c r="CY427" s="174"/>
      <c r="CZ427" s="174"/>
      <c r="DA427" s="174"/>
      <c r="DB427" s="174"/>
      <c r="DC427" s="174"/>
      <c r="DD427" s="174"/>
      <c r="DE427" s="174"/>
      <c r="DF427" s="174"/>
      <c r="DG427" s="174"/>
      <c r="DH427" s="174"/>
      <c r="DI427" s="174"/>
      <c r="DJ427" s="174"/>
      <c r="DK427" s="174"/>
      <c r="DL427" s="174"/>
      <c r="DM427" s="174"/>
      <c r="DN427" s="174"/>
      <c r="DO427" s="174"/>
      <c r="DP427" s="174"/>
      <c r="DQ427" s="174"/>
      <c r="DR427" s="174"/>
      <c r="DS427" s="174"/>
      <c r="DT427" s="174"/>
      <c r="DU427" s="174"/>
      <c r="DV427" s="174"/>
      <c r="DW427" s="174"/>
      <c r="DX427" s="174"/>
      <c r="DY427" s="174"/>
      <c r="DZ427" s="174"/>
      <c r="EA427" s="174"/>
      <c r="EB427" s="174"/>
      <c r="EC427" s="174"/>
      <c r="ED427" s="174"/>
      <c r="EE427" s="174"/>
      <c r="EF427" s="174"/>
      <c r="EG427" s="174"/>
      <c r="EH427" s="174"/>
      <c r="EI427" s="174"/>
      <c r="EJ427" s="174"/>
      <c r="EK427" s="174"/>
      <c r="EL427" s="174"/>
      <c r="EM427" s="174"/>
      <c r="EN427" s="174"/>
      <c r="EO427" s="174"/>
      <c r="EP427" s="174"/>
      <c r="EQ427" s="174"/>
      <c r="ER427" s="174"/>
      <c r="ES427" s="174"/>
      <c r="ET427" s="174"/>
      <c r="EU427" s="174"/>
      <c r="EV427" s="174"/>
      <c r="EW427" s="174"/>
      <c r="EX427" s="174"/>
      <c r="EY427" s="174"/>
      <c r="EZ427" s="174"/>
      <c r="FA427" s="174"/>
      <c r="FB427" s="174"/>
      <c r="FC427" s="174"/>
    </row>
    <row r="428" spans="1:159" x14ac:dyDescent="0.25">
      <c r="A428" s="198"/>
      <c r="B428" s="198"/>
      <c r="C428" s="228"/>
      <c r="D428" s="198"/>
      <c r="E428" s="198"/>
      <c r="F428" s="198"/>
      <c r="G428" s="198"/>
      <c r="H428" s="199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0"/>
      <c r="AP428" s="200"/>
      <c r="AQ428" s="200"/>
      <c r="AR428" s="200"/>
      <c r="AS428" s="200"/>
      <c r="AT428" s="200"/>
      <c r="AU428" s="200"/>
      <c r="AV428" s="200"/>
      <c r="AW428" s="200"/>
      <c r="AX428" s="200"/>
      <c r="AY428" s="200"/>
      <c r="AZ428" s="200"/>
      <c r="BA428" s="200"/>
      <c r="BB428" s="200"/>
      <c r="BC428" s="200"/>
      <c r="BD428" s="200"/>
      <c r="BE428" s="200"/>
      <c r="BF428" s="200"/>
      <c r="BG428" s="200"/>
      <c r="BH428" s="200"/>
      <c r="BI428" s="200"/>
      <c r="BJ428" s="174"/>
      <c r="BK428" s="174"/>
      <c r="BL428" s="174"/>
      <c r="BM428" s="174"/>
      <c r="BN428" s="174"/>
      <c r="BO428" s="174"/>
      <c r="BP428" s="174"/>
      <c r="BQ428" s="174"/>
      <c r="BR428" s="174"/>
      <c r="BS428" s="174"/>
      <c r="BT428" s="174"/>
      <c r="BU428" s="174"/>
      <c r="BV428" s="174"/>
      <c r="BW428" s="174"/>
      <c r="BX428" s="174"/>
      <c r="BY428" s="174"/>
      <c r="BZ428" s="174"/>
      <c r="CA428" s="174"/>
      <c r="CB428" s="174"/>
      <c r="CC428" s="174"/>
      <c r="CD428" s="174"/>
      <c r="CE428" s="174"/>
      <c r="CF428" s="174"/>
      <c r="CG428" s="174"/>
      <c r="CH428" s="174"/>
      <c r="CI428" s="174"/>
      <c r="CJ428" s="174"/>
      <c r="CK428" s="174"/>
      <c r="CL428" s="174"/>
      <c r="CM428" s="174"/>
      <c r="CN428" s="174"/>
      <c r="CO428" s="174"/>
      <c r="CP428" s="174"/>
      <c r="CQ428" s="174"/>
      <c r="CR428" s="174"/>
      <c r="CS428" s="174"/>
      <c r="CT428" s="174"/>
      <c r="CU428" s="174"/>
      <c r="CV428" s="174"/>
      <c r="CW428" s="174"/>
      <c r="CX428" s="174"/>
      <c r="CY428" s="174"/>
      <c r="CZ428" s="174"/>
      <c r="DA428" s="174"/>
      <c r="DB428" s="174"/>
      <c r="DC428" s="174"/>
      <c r="DD428" s="174"/>
      <c r="DE428" s="174"/>
      <c r="DF428" s="174"/>
      <c r="DG428" s="174"/>
      <c r="DH428" s="174"/>
      <c r="DI428" s="174"/>
      <c r="DJ428" s="174"/>
      <c r="DK428" s="174"/>
      <c r="DL428" s="174"/>
      <c r="DM428" s="174"/>
      <c r="DN428" s="174"/>
      <c r="DO428" s="174"/>
      <c r="DP428" s="174"/>
      <c r="DQ428" s="174"/>
      <c r="DR428" s="174"/>
      <c r="DS428" s="174"/>
      <c r="DT428" s="174"/>
      <c r="DU428" s="174"/>
      <c r="DV428" s="174"/>
      <c r="DW428" s="174"/>
      <c r="DX428" s="174"/>
      <c r="DY428" s="174"/>
      <c r="DZ428" s="174"/>
      <c r="EA428" s="174"/>
      <c r="EB428" s="174"/>
      <c r="EC428" s="174"/>
      <c r="ED428" s="174"/>
      <c r="EE428" s="174"/>
      <c r="EF428" s="174"/>
      <c r="EG428" s="174"/>
      <c r="EH428" s="174"/>
      <c r="EI428" s="174"/>
      <c r="EJ428" s="174"/>
      <c r="EK428" s="174"/>
      <c r="EL428" s="174"/>
      <c r="EM428" s="174"/>
      <c r="EN428" s="174"/>
      <c r="EO428" s="174"/>
      <c r="EP428" s="174"/>
      <c r="EQ428" s="174"/>
      <c r="ER428" s="174"/>
      <c r="ES428" s="174"/>
      <c r="ET428" s="174"/>
      <c r="EU428" s="174"/>
      <c r="EV428" s="174"/>
      <c r="EW428" s="174"/>
      <c r="EX428" s="174"/>
      <c r="EY428" s="174"/>
      <c r="EZ428" s="174"/>
      <c r="FA428" s="174"/>
      <c r="FB428" s="174"/>
      <c r="FC428" s="174"/>
    </row>
    <row r="429" spans="1:159" x14ac:dyDescent="0.25">
      <c r="A429" s="198"/>
      <c r="B429" s="198"/>
      <c r="C429" s="228"/>
      <c r="D429" s="198"/>
      <c r="E429" s="198"/>
      <c r="F429" s="198"/>
      <c r="G429" s="198"/>
      <c r="H429" s="199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0"/>
      <c r="AP429" s="200"/>
      <c r="AQ429" s="200"/>
      <c r="AR429" s="200"/>
      <c r="AS429" s="200"/>
      <c r="AT429" s="200"/>
      <c r="AU429" s="200"/>
      <c r="AV429" s="200"/>
      <c r="AW429" s="200"/>
      <c r="AX429" s="200"/>
      <c r="AY429" s="200"/>
      <c r="AZ429" s="200"/>
      <c r="BA429" s="200"/>
      <c r="BB429" s="200"/>
      <c r="BC429" s="200"/>
      <c r="BD429" s="200"/>
      <c r="BE429" s="200"/>
      <c r="BF429" s="200"/>
      <c r="BG429" s="200"/>
      <c r="BH429" s="200"/>
      <c r="BI429" s="200"/>
      <c r="BJ429" s="174"/>
      <c r="BK429" s="174"/>
      <c r="BL429" s="174"/>
      <c r="BM429" s="174"/>
      <c r="BN429" s="174"/>
      <c r="BO429" s="174"/>
      <c r="BP429" s="174"/>
      <c r="BQ429" s="174"/>
      <c r="BR429" s="174"/>
      <c r="BS429" s="174"/>
      <c r="BT429" s="174"/>
      <c r="BU429" s="174"/>
      <c r="BV429" s="174"/>
      <c r="BW429" s="174"/>
      <c r="BX429" s="174"/>
      <c r="BY429" s="174"/>
      <c r="BZ429" s="174"/>
      <c r="CA429" s="174"/>
      <c r="CB429" s="174"/>
      <c r="CC429" s="174"/>
      <c r="CD429" s="174"/>
      <c r="CE429" s="174"/>
      <c r="CF429" s="174"/>
      <c r="CG429" s="174"/>
      <c r="CH429" s="174"/>
      <c r="CI429" s="174"/>
      <c r="CJ429" s="174"/>
      <c r="CK429" s="174"/>
      <c r="CL429" s="174"/>
      <c r="CM429" s="174"/>
      <c r="CN429" s="174"/>
      <c r="CO429" s="174"/>
      <c r="CP429" s="174"/>
      <c r="CQ429" s="174"/>
      <c r="CR429" s="174"/>
      <c r="CS429" s="174"/>
      <c r="CT429" s="174"/>
      <c r="CU429" s="174"/>
      <c r="CV429" s="174"/>
      <c r="CW429" s="174"/>
      <c r="CX429" s="174"/>
      <c r="CY429" s="174"/>
      <c r="CZ429" s="174"/>
      <c r="DA429" s="174"/>
      <c r="DB429" s="174"/>
      <c r="DC429" s="174"/>
      <c r="DD429" s="174"/>
      <c r="DE429" s="174"/>
      <c r="DF429" s="174"/>
      <c r="DG429" s="174"/>
      <c r="DH429" s="174"/>
      <c r="DI429" s="174"/>
      <c r="DJ429" s="174"/>
      <c r="DK429" s="174"/>
      <c r="DL429" s="174"/>
      <c r="DM429" s="174"/>
      <c r="DN429" s="174"/>
      <c r="DO429" s="174"/>
      <c r="DP429" s="174"/>
      <c r="DQ429" s="174"/>
      <c r="DR429" s="174"/>
      <c r="DS429" s="174"/>
      <c r="DT429" s="174"/>
      <c r="DU429" s="174"/>
      <c r="DV429" s="174"/>
      <c r="DW429" s="174"/>
      <c r="DX429" s="174"/>
      <c r="DY429" s="174"/>
      <c r="DZ429" s="174"/>
      <c r="EA429" s="174"/>
      <c r="EB429" s="174"/>
      <c r="EC429" s="174"/>
      <c r="ED429" s="174"/>
      <c r="EE429" s="174"/>
      <c r="EF429" s="174"/>
      <c r="EG429" s="174"/>
      <c r="EH429" s="174"/>
      <c r="EI429" s="174"/>
      <c r="EJ429" s="174"/>
      <c r="EK429" s="174"/>
      <c r="EL429" s="174"/>
      <c r="EM429" s="174"/>
      <c r="EN429" s="174"/>
      <c r="EO429" s="174"/>
      <c r="EP429" s="174"/>
      <c r="EQ429" s="174"/>
      <c r="ER429" s="174"/>
      <c r="ES429" s="174"/>
      <c r="ET429" s="174"/>
      <c r="EU429" s="174"/>
      <c r="EV429" s="174"/>
      <c r="EW429" s="174"/>
      <c r="EX429" s="174"/>
      <c r="EY429" s="174"/>
      <c r="EZ429" s="174"/>
      <c r="FA429" s="174"/>
      <c r="FB429" s="174"/>
      <c r="FC429" s="174"/>
    </row>
    <row r="430" spans="1:159" x14ac:dyDescent="0.25">
      <c r="A430" s="198"/>
      <c r="B430" s="198"/>
      <c r="C430" s="228"/>
      <c r="D430" s="198"/>
      <c r="E430" s="198"/>
      <c r="F430" s="198"/>
      <c r="G430" s="198"/>
      <c r="H430" s="199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0"/>
      <c r="AP430" s="200"/>
      <c r="AQ430" s="200"/>
      <c r="AR430" s="200"/>
      <c r="AS430" s="200"/>
      <c r="AT430" s="200"/>
      <c r="AU430" s="200"/>
      <c r="AV430" s="200"/>
      <c r="AW430" s="200"/>
      <c r="AX430" s="200"/>
      <c r="AY430" s="200"/>
      <c r="AZ430" s="200"/>
      <c r="BA430" s="200"/>
      <c r="BB430" s="200"/>
      <c r="BC430" s="200"/>
      <c r="BD430" s="200"/>
      <c r="BE430" s="200"/>
      <c r="BF430" s="200"/>
      <c r="BG430" s="200"/>
      <c r="BH430" s="200"/>
      <c r="BI430" s="200"/>
      <c r="BJ430" s="174"/>
      <c r="BK430" s="174"/>
      <c r="BL430" s="174"/>
      <c r="BM430" s="174"/>
      <c r="BN430" s="174"/>
      <c r="BO430" s="174"/>
      <c r="BP430" s="174"/>
      <c r="BQ430" s="174"/>
      <c r="BR430" s="174"/>
      <c r="BS430" s="174"/>
      <c r="BT430" s="174"/>
      <c r="BU430" s="174"/>
      <c r="BV430" s="174"/>
      <c r="BW430" s="174"/>
      <c r="BX430" s="174"/>
      <c r="BY430" s="174"/>
      <c r="BZ430" s="174"/>
      <c r="CA430" s="174"/>
      <c r="CB430" s="174"/>
      <c r="CC430" s="174"/>
      <c r="CD430" s="174"/>
      <c r="CE430" s="174"/>
      <c r="CF430" s="174"/>
      <c r="CG430" s="174"/>
      <c r="CH430" s="174"/>
      <c r="CI430" s="174"/>
      <c r="CJ430" s="174"/>
      <c r="CK430" s="174"/>
      <c r="CL430" s="174"/>
      <c r="CM430" s="174"/>
      <c r="CN430" s="174"/>
      <c r="CO430" s="174"/>
      <c r="CP430" s="174"/>
      <c r="CQ430" s="174"/>
      <c r="CR430" s="174"/>
      <c r="CS430" s="174"/>
      <c r="CT430" s="174"/>
      <c r="CU430" s="174"/>
      <c r="CV430" s="174"/>
      <c r="CW430" s="174"/>
      <c r="CX430" s="174"/>
      <c r="CY430" s="174"/>
      <c r="CZ430" s="174"/>
      <c r="DA430" s="174"/>
      <c r="DB430" s="174"/>
      <c r="DC430" s="174"/>
      <c r="DD430" s="174"/>
      <c r="DE430" s="174"/>
      <c r="DF430" s="174"/>
      <c r="DG430" s="174"/>
      <c r="DH430" s="174"/>
      <c r="DI430" s="174"/>
      <c r="DJ430" s="174"/>
      <c r="DK430" s="174"/>
      <c r="DL430" s="174"/>
      <c r="DM430" s="174"/>
      <c r="DN430" s="174"/>
      <c r="DO430" s="174"/>
      <c r="DP430" s="174"/>
      <c r="DQ430" s="174"/>
      <c r="DR430" s="174"/>
      <c r="DS430" s="174"/>
      <c r="DT430" s="174"/>
      <c r="DU430" s="174"/>
      <c r="DV430" s="174"/>
      <c r="DW430" s="174"/>
      <c r="DX430" s="174"/>
      <c r="DY430" s="174"/>
      <c r="DZ430" s="174"/>
      <c r="EA430" s="174"/>
      <c r="EB430" s="174"/>
      <c r="EC430" s="174"/>
      <c r="ED430" s="174"/>
      <c r="EE430" s="174"/>
      <c r="EF430" s="174"/>
      <c r="EG430" s="174"/>
      <c r="EH430" s="174"/>
      <c r="EI430" s="174"/>
      <c r="EJ430" s="174"/>
      <c r="EK430" s="174"/>
      <c r="EL430" s="174"/>
      <c r="EM430" s="174"/>
      <c r="EN430" s="174"/>
      <c r="EO430" s="174"/>
      <c r="EP430" s="174"/>
      <c r="EQ430" s="174"/>
      <c r="ER430" s="174"/>
      <c r="ES430" s="174"/>
      <c r="ET430" s="174"/>
      <c r="EU430" s="174"/>
      <c r="EV430" s="174"/>
      <c r="EW430" s="174"/>
      <c r="EX430" s="174"/>
      <c r="EY430" s="174"/>
      <c r="EZ430" s="174"/>
      <c r="FA430" s="174"/>
      <c r="FB430" s="174"/>
      <c r="FC430" s="174"/>
    </row>
    <row r="431" spans="1:159" x14ac:dyDescent="0.25">
      <c r="A431" s="198"/>
      <c r="B431" s="198"/>
      <c r="C431" s="228"/>
      <c r="D431" s="198"/>
      <c r="E431" s="198"/>
      <c r="F431" s="198"/>
      <c r="G431" s="198"/>
      <c r="H431" s="199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0"/>
      <c r="AP431" s="200"/>
      <c r="AQ431" s="200"/>
      <c r="AR431" s="200"/>
      <c r="AS431" s="200"/>
      <c r="AT431" s="200"/>
      <c r="AU431" s="200"/>
      <c r="AV431" s="200"/>
      <c r="AW431" s="200"/>
      <c r="AX431" s="200"/>
      <c r="AY431" s="200"/>
      <c r="AZ431" s="200"/>
      <c r="BA431" s="200"/>
      <c r="BB431" s="200"/>
      <c r="BC431" s="200"/>
      <c r="BD431" s="200"/>
      <c r="BE431" s="200"/>
      <c r="BF431" s="200"/>
      <c r="BG431" s="200"/>
      <c r="BH431" s="200"/>
      <c r="BI431" s="200"/>
      <c r="BJ431" s="174"/>
      <c r="BK431" s="174"/>
      <c r="BL431" s="174"/>
      <c r="BM431" s="174"/>
      <c r="BN431" s="174"/>
      <c r="BO431" s="174"/>
      <c r="BP431" s="174"/>
      <c r="BQ431" s="174"/>
      <c r="BR431" s="174"/>
      <c r="BS431" s="174"/>
      <c r="BT431" s="174"/>
      <c r="BU431" s="174"/>
      <c r="BV431" s="174"/>
      <c r="BW431" s="174"/>
      <c r="BX431" s="174"/>
      <c r="BY431" s="174"/>
      <c r="BZ431" s="174"/>
      <c r="CA431" s="174"/>
      <c r="CB431" s="174"/>
      <c r="CC431" s="174"/>
      <c r="CD431" s="174"/>
      <c r="CE431" s="174"/>
      <c r="CF431" s="174"/>
      <c r="CG431" s="174"/>
      <c r="CH431" s="174"/>
      <c r="CI431" s="174"/>
      <c r="CJ431" s="174"/>
      <c r="CK431" s="174"/>
      <c r="CL431" s="174"/>
      <c r="CM431" s="174"/>
      <c r="CN431" s="174"/>
      <c r="CO431" s="174"/>
      <c r="CP431" s="174"/>
      <c r="CQ431" s="174"/>
      <c r="CR431" s="174"/>
      <c r="CS431" s="174"/>
      <c r="CT431" s="174"/>
      <c r="CU431" s="174"/>
      <c r="CV431" s="174"/>
      <c r="CW431" s="174"/>
      <c r="CX431" s="174"/>
      <c r="CY431" s="174"/>
      <c r="CZ431" s="174"/>
      <c r="DA431" s="174"/>
      <c r="DB431" s="174"/>
      <c r="DC431" s="174"/>
      <c r="DD431" s="174"/>
      <c r="DE431" s="174"/>
      <c r="DF431" s="174"/>
      <c r="DG431" s="174"/>
      <c r="DH431" s="174"/>
      <c r="DI431" s="174"/>
      <c r="DJ431" s="174"/>
      <c r="DK431" s="174"/>
      <c r="DL431" s="174"/>
      <c r="DM431" s="174"/>
      <c r="DN431" s="174"/>
      <c r="DO431" s="174"/>
      <c r="DP431" s="174"/>
      <c r="DQ431" s="174"/>
      <c r="DR431" s="174"/>
      <c r="DS431" s="174"/>
      <c r="DT431" s="174"/>
      <c r="DU431" s="174"/>
      <c r="DV431" s="174"/>
      <c r="DW431" s="174"/>
      <c r="DX431" s="174"/>
      <c r="DY431" s="174"/>
      <c r="DZ431" s="174"/>
      <c r="EA431" s="174"/>
      <c r="EB431" s="174"/>
      <c r="EC431" s="174"/>
      <c r="ED431" s="174"/>
      <c r="EE431" s="174"/>
      <c r="EF431" s="174"/>
      <c r="EG431" s="174"/>
      <c r="EH431" s="174"/>
      <c r="EI431" s="174"/>
      <c r="EJ431" s="174"/>
      <c r="EK431" s="174"/>
      <c r="EL431" s="174"/>
      <c r="EM431" s="174"/>
      <c r="EN431" s="174"/>
      <c r="EO431" s="174"/>
      <c r="EP431" s="174"/>
      <c r="EQ431" s="174"/>
      <c r="ER431" s="174"/>
      <c r="ES431" s="174"/>
      <c r="ET431" s="174"/>
      <c r="EU431" s="174"/>
      <c r="EV431" s="174"/>
      <c r="EW431" s="174"/>
      <c r="EX431" s="174"/>
      <c r="EY431" s="174"/>
      <c r="EZ431" s="174"/>
      <c r="FA431" s="174"/>
      <c r="FB431" s="174"/>
      <c r="FC431" s="174"/>
    </row>
    <row r="432" spans="1:159" x14ac:dyDescent="0.25">
      <c r="A432" s="198"/>
      <c r="B432" s="198"/>
      <c r="C432" s="228"/>
      <c r="D432" s="198"/>
      <c r="E432" s="198"/>
      <c r="F432" s="198"/>
      <c r="G432" s="198"/>
      <c r="H432" s="199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0"/>
      <c r="AP432" s="200"/>
      <c r="AQ432" s="200"/>
      <c r="AR432" s="200"/>
      <c r="AS432" s="200"/>
      <c r="AT432" s="200"/>
      <c r="AU432" s="200"/>
      <c r="AV432" s="200"/>
      <c r="AW432" s="200"/>
      <c r="AX432" s="200"/>
      <c r="AY432" s="200"/>
      <c r="AZ432" s="200"/>
      <c r="BA432" s="200"/>
      <c r="BB432" s="200"/>
      <c r="BC432" s="200"/>
      <c r="BD432" s="200"/>
      <c r="BE432" s="200"/>
      <c r="BF432" s="200"/>
      <c r="BG432" s="200"/>
      <c r="BH432" s="200"/>
      <c r="BI432" s="200"/>
      <c r="BJ432" s="174"/>
      <c r="BK432" s="174"/>
      <c r="BL432" s="174"/>
      <c r="BM432" s="174"/>
      <c r="BN432" s="174"/>
      <c r="BO432" s="174"/>
      <c r="BP432" s="174"/>
      <c r="BQ432" s="174"/>
      <c r="BR432" s="174"/>
      <c r="BS432" s="174"/>
      <c r="BT432" s="174"/>
      <c r="BU432" s="174"/>
      <c r="BV432" s="174"/>
      <c r="BW432" s="174"/>
      <c r="BX432" s="174"/>
      <c r="BY432" s="174"/>
      <c r="BZ432" s="174"/>
      <c r="CA432" s="174"/>
      <c r="CB432" s="174"/>
      <c r="CC432" s="174"/>
      <c r="CD432" s="174"/>
      <c r="CE432" s="174"/>
      <c r="CF432" s="174"/>
      <c r="CG432" s="174"/>
      <c r="CH432" s="174"/>
      <c r="CI432" s="174"/>
      <c r="CJ432" s="174"/>
      <c r="CK432" s="174"/>
      <c r="CL432" s="174"/>
      <c r="CM432" s="174"/>
      <c r="CN432" s="174"/>
      <c r="CO432" s="174"/>
      <c r="CP432" s="174"/>
      <c r="CQ432" s="174"/>
      <c r="CR432" s="174"/>
      <c r="CS432" s="174"/>
      <c r="CT432" s="174"/>
      <c r="CU432" s="174"/>
      <c r="CV432" s="174"/>
      <c r="CW432" s="174"/>
      <c r="CX432" s="174"/>
      <c r="CY432" s="174"/>
      <c r="CZ432" s="174"/>
      <c r="DA432" s="174"/>
      <c r="DB432" s="174"/>
      <c r="DC432" s="174"/>
      <c r="DD432" s="174"/>
      <c r="DE432" s="174"/>
      <c r="DF432" s="174"/>
      <c r="DG432" s="174"/>
      <c r="DH432" s="174"/>
      <c r="DI432" s="174"/>
      <c r="DJ432" s="174"/>
      <c r="DK432" s="174"/>
      <c r="DL432" s="174"/>
      <c r="DM432" s="174"/>
      <c r="DN432" s="174"/>
      <c r="DO432" s="174"/>
      <c r="DP432" s="174"/>
      <c r="DQ432" s="174"/>
      <c r="DR432" s="174"/>
      <c r="DS432" s="174"/>
      <c r="DT432" s="174"/>
      <c r="DU432" s="174"/>
      <c r="DV432" s="174"/>
      <c r="DW432" s="174"/>
      <c r="DX432" s="174"/>
      <c r="DY432" s="174"/>
      <c r="DZ432" s="174"/>
      <c r="EA432" s="174"/>
      <c r="EB432" s="174"/>
      <c r="EC432" s="174"/>
      <c r="ED432" s="174"/>
      <c r="EE432" s="174"/>
      <c r="EF432" s="174"/>
      <c r="EG432" s="174"/>
      <c r="EH432" s="174"/>
      <c r="EI432" s="174"/>
      <c r="EJ432" s="174"/>
      <c r="EK432" s="174"/>
      <c r="EL432" s="174"/>
      <c r="EM432" s="174"/>
      <c r="EN432" s="174"/>
      <c r="EO432" s="174"/>
      <c r="EP432" s="174"/>
      <c r="EQ432" s="174"/>
      <c r="ER432" s="174"/>
      <c r="ES432" s="174"/>
      <c r="ET432" s="174"/>
      <c r="EU432" s="174"/>
      <c r="EV432" s="174"/>
      <c r="EW432" s="174"/>
      <c r="EX432" s="174"/>
      <c r="EY432" s="174"/>
      <c r="EZ432" s="174"/>
      <c r="FA432" s="174"/>
      <c r="FB432" s="174"/>
      <c r="FC432" s="174"/>
    </row>
    <row r="433" spans="1:159" x14ac:dyDescent="0.25">
      <c r="A433" s="198"/>
      <c r="B433" s="198"/>
      <c r="C433" s="228"/>
      <c r="D433" s="198"/>
      <c r="E433" s="198"/>
      <c r="F433" s="198"/>
      <c r="G433" s="198"/>
      <c r="H433" s="199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0"/>
      <c r="AP433" s="200"/>
      <c r="AQ433" s="200"/>
      <c r="AR433" s="200"/>
      <c r="AS433" s="200"/>
      <c r="AT433" s="200"/>
      <c r="AU433" s="200"/>
      <c r="AV433" s="200"/>
      <c r="AW433" s="200"/>
      <c r="AX433" s="200"/>
      <c r="AY433" s="200"/>
      <c r="AZ433" s="200"/>
      <c r="BA433" s="200"/>
      <c r="BB433" s="200"/>
      <c r="BC433" s="200"/>
      <c r="BD433" s="200"/>
      <c r="BE433" s="200"/>
      <c r="BF433" s="200"/>
      <c r="BG433" s="200"/>
      <c r="BH433" s="200"/>
      <c r="BI433" s="200"/>
      <c r="BJ433" s="174"/>
      <c r="BK433" s="174"/>
      <c r="BL433" s="174"/>
      <c r="BM433" s="174"/>
      <c r="BN433" s="174"/>
      <c r="BO433" s="174"/>
      <c r="BP433" s="174"/>
      <c r="BQ433" s="174"/>
      <c r="BR433" s="174"/>
      <c r="BS433" s="174"/>
      <c r="BT433" s="174"/>
      <c r="BU433" s="174"/>
      <c r="BV433" s="174"/>
      <c r="BW433" s="174"/>
      <c r="BX433" s="174"/>
      <c r="BY433" s="174"/>
      <c r="BZ433" s="174"/>
      <c r="CA433" s="174"/>
      <c r="CB433" s="174"/>
      <c r="CC433" s="174"/>
      <c r="CD433" s="174"/>
      <c r="CE433" s="174"/>
      <c r="CF433" s="174"/>
      <c r="CG433" s="174"/>
      <c r="CH433" s="174"/>
      <c r="CI433" s="174"/>
      <c r="CJ433" s="174"/>
      <c r="CK433" s="174"/>
      <c r="CL433" s="174"/>
      <c r="CM433" s="174"/>
      <c r="CN433" s="174"/>
      <c r="CO433" s="174"/>
      <c r="CP433" s="174"/>
      <c r="CQ433" s="174"/>
      <c r="CR433" s="174"/>
      <c r="CS433" s="174"/>
      <c r="CT433" s="174"/>
      <c r="CU433" s="174"/>
      <c r="CV433" s="174"/>
      <c r="CW433" s="174"/>
      <c r="CX433" s="174"/>
      <c r="CY433" s="174"/>
      <c r="CZ433" s="174"/>
      <c r="DA433" s="174"/>
      <c r="DB433" s="174"/>
      <c r="DC433" s="174"/>
      <c r="DD433" s="174"/>
      <c r="DE433" s="174"/>
      <c r="DF433" s="174"/>
      <c r="DG433" s="174"/>
      <c r="DH433" s="174"/>
      <c r="DI433" s="174"/>
      <c r="DJ433" s="174"/>
      <c r="DK433" s="174"/>
      <c r="DL433" s="174"/>
      <c r="DM433" s="174"/>
      <c r="DN433" s="174"/>
      <c r="DO433" s="174"/>
      <c r="DP433" s="174"/>
      <c r="DQ433" s="174"/>
      <c r="DR433" s="174"/>
      <c r="DS433" s="174"/>
      <c r="DT433" s="174"/>
      <c r="DU433" s="174"/>
      <c r="DV433" s="174"/>
      <c r="DW433" s="174"/>
      <c r="DX433" s="174"/>
      <c r="DY433" s="174"/>
      <c r="DZ433" s="174"/>
      <c r="EA433" s="174"/>
      <c r="EB433" s="174"/>
      <c r="EC433" s="174"/>
      <c r="ED433" s="174"/>
      <c r="EE433" s="174"/>
      <c r="EF433" s="174"/>
      <c r="EG433" s="174"/>
      <c r="EH433" s="174"/>
      <c r="EI433" s="174"/>
      <c r="EJ433" s="174"/>
      <c r="EK433" s="174"/>
      <c r="EL433" s="174"/>
      <c r="EM433" s="174"/>
      <c r="EN433" s="174"/>
      <c r="EO433" s="174"/>
      <c r="EP433" s="174"/>
      <c r="EQ433" s="174"/>
      <c r="ER433" s="174"/>
      <c r="ES433" s="174"/>
      <c r="ET433" s="174"/>
      <c r="EU433" s="174"/>
      <c r="EV433" s="174"/>
      <c r="EW433" s="174"/>
      <c r="EX433" s="174"/>
      <c r="EY433" s="174"/>
      <c r="EZ433" s="174"/>
      <c r="FA433" s="174"/>
      <c r="FB433" s="174"/>
      <c r="FC433" s="174"/>
    </row>
    <row r="434" spans="1:159" x14ac:dyDescent="0.25">
      <c r="A434" s="198"/>
      <c r="B434" s="198"/>
      <c r="C434" s="228"/>
      <c r="D434" s="198"/>
      <c r="E434" s="198"/>
      <c r="F434" s="198"/>
      <c r="G434" s="198"/>
      <c r="H434" s="199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0"/>
      <c r="AP434" s="200"/>
      <c r="AQ434" s="200"/>
      <c r="AR434" s="200"/>
      <c r="AS434" s="200"/>
      <c r="AT434" s="200"/>
      <c r="AU434" s="200"/>
      <c r="AV434" s="200"/>
      <c r="AW434" s="200"/>
      <c r="AX434" s="200"/>
      <c r="AY434" s="200"/>
      <c r="AZ434" s="200"/>
      <c r="BA434" s="200"/>
      <c r="BB434" s="200"/>
      <c r="BC434" s="200"/>
      <c r="BD434" s="200"/>
      <c r="BE434" s="200"/>
      <c r="BF434" s="200"/>
      <c r="BG434" s="200"/>
      <c r="BH434" s="200"/>
      <c r="BI434" s="200"/>
      <c r="BJ434" s="174"/>
      <c r="BK434" s="174"/>
      <c r="BL434" s="174"/>
      <c r="BM434" s="174"/>
      <c r="BN434" s="174"/>
      <c r="BO434" s="174"/>
      <c r="BP434" s="174"/>
      <c r="BQ434" s="174"/>
      <c r="BR434" s="174"/>
      <c r="BS434" s="174"/>
      <c r="BT434" s="174"/>
      <c r="BU434" s="174"/>
      <c r="BV434" s="174"/>
      <c r="BW434" s="174"/>
      <c r="BX434" s="174"/>
      <c r="BY434" s="174"/>
      <c r="BZ434" s="174"/>
      <c r="CA434" s="174"/>
      <c r="CB434" s="174"/>
      <c r="CC434" s="174"/>
      <c r="CD434" s="174"/>
      <c r="CE434" s="174"/>
      <c r="CF434" s="174"/>
      <c r="CG434" s="174"/>
      <c r="CH434" s="174"/>
      <c r="CI434" s="174"/>
      <c r="CJ434" s="174"/>
      <c r="CK434" s="174"/>
      <c r="CL434" s="174"/>
      <c r="CM434" s="174"/>
      <c r="CN434" s="174"/>
      <c r="CO434" s="174"/>
      <c r="CP434" s="174"/>
      <c r="CQ434" s="174"/>
      <c r="CR434" s="174"/>
      <c r="CS434" s="174"/>
      <c r="CT434" s="174"/>
      <c r="CU434" s="174"/>
      <c r="CV434" s="174"/>
      <c r="CW434" s="174"/>
      <c r="CX434" s="174"/>
      <c r="CY434" s="174"/>
      <c r="CZ434" s="174"/>
      <c r="DA434" s="174"/>
      <c r="DB434" s="174"/>
      <c r="DC434" s="174"/>
      <c r="DD434" s="174"/>
      <c r="DE434" s="174"/>
      <c r="DF434" s="174"/>
      <c r="DG434" s="174"/>
      <c r="DH434" s="174"/>
      <c r="DI434" s="174"/>
      <c r="DJ434" s="174"/>
      <c r="DK434" s="174"/>
      <c r="DL434" s="174"/>
      <c r="DM434" s="174"/>
      <c r="DN434" s="174"/>
      <c r="DO434" s="174"/>
      <c r="DP434" s="174"/>
      <c r="DQ434" s="174"/>
      <c r="DR434" s="174"/>
      <c r="DS434" s="174"/>
      <c r="DT434" s="174"/>
      <c r="DU434" s="174"/>
      <c r="DV434" s="174"/>
      <c r="DW434" s="174"/>
      <c r="DX434" s="174"/>
      <c r="DY434" s="174"/>
      <c r="DZ434" s="174"/>
      <c r="EA434" s="174"/>
      <c r="EB434" s="174"/>
      <c r="EC434" s="174"/>
      <c r="ED434" s="174"/>
      <c r="EE434" s="174"/>
      <c r="EF434" s="174"/>
      <c r="EG434" s="174"/>
      <c r="EH434" s="174"/>
      <c r="EI434" s="174"/>
      <c r="EJ434" s="174"/>
      <c r="EK434" s="174"/>
      <c r="EL434" s="174"/>
      <c r="EM434" s="174"/>
      <c r="EN434" s="174"/>
      <c r="EO434" s="174"/>
      <c r="EP434" s="174"/>
      <c r="EQ434" s="174"/>
      <c r="ER434" s="174"/>
      <c r="ES434" s="174"/>
      <c r="ET434" s="174"/>
      <c r="EU434" s="174"/>
      <c r="EV434" s="174"/>
      <c r="EW434" s="174"/>
      <c r="EX434" s="174"/>
      <c r="EY434" s="174"/>
      <c r="EZ434" s="174"/>
      <c r="FA434" s="174"/>
      <c r="FB434" s="174"/>
      <c r="FC434" s="174"/>
    </row>
    <row r="435" spans="1:159" x14ac:dyDescent="0.25">
      <c r="A435" s="198"/>
      <c r="B435" s="198"/>
      <c r="C435" s="228"/>
      <c r="D435" s="198"/>
      <c r="E435" s="198"/>
      <c r="F435" s="198"/>
      <c r="G435" s="198"/>
      <c r="H435" s="199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0"/>
      <c r="AP435" s="200"/>
      <c r="AQ435" s="200"/>
      <c r="AR435" s="200"/>
      <c r="AS435" s="200"/>
      <c r="AT435" s="200"/>
      <c r="AU435" s="200"/>
      <c r="AV435" s="200"/>
      <c r="AW435" s="200"/>
      <c r="AX435" s="200"/>
      <c r="AY435" s="200"/>
      <c r="AZ435" s="200"/>
      <c r="BA435" s="200"/>
      <c r="BB435" s="200"/>
      <c r="BC435" s="200"/>
      <c r="BD435" s="200"/>
      <c r="BE435" s="200"/>
      <c r="BF435" s="200"/>
      <c r="BG435" s="200"/>
      <c r="BH435" s="200"/>
      <c r="BI435" s="200"/>
      <c r="BJ435" s="174"/>
      <c r="BK435" s="174"/>
      <c r="BL435" s="174"/>
      <c r="BM435" s="174"/>
      <c r="BN435" s="174"/>
      <c r="BO435" s="174"/>
      <c r="BP435" s="174"/>
      <c r="BQ435" s="174"/>
      <c r="BR435" s="174"/>
      <c r="BS435" s="174"/>
      <c r="BT435" s="174"/>
      <c r="BU435" s="174"/>
      <c r="BV435" s="174"/>
      <c r="BW435" s="174"/>
      <c r="BX435" s="174"/>
      <c r="BY435" s="174"/>
      <c r="BZ435" s="174"/>
      <c r="CA435" s="174"/>
      <c r="CB435" s="174"/>
      <c r="CC435" s="174"/>
      <c r="CD435" s="174"/>
      <c r="CE435" s="174"/>
      <c r="CF435" s="174"/>
      <c r="CG435" s="174"/>
      <c r="CH435" s="174"/>
      <c r="CI435" s="174"/>
      <c r="CJ435" s="174"/>
      <c r="CK435" s="174"/>
      <c r="CL435" s="174"/>
      <c r="CM435" s="174"/>
      <c r="CN435" s="174"/>
      <c r="CO435" s="174"/>
      <c r="CP435" s="174"/>
      <c r="CQ435" s="174"/>
      <c r="CR435" s="174"/>
      <c r="CS435" s="174"/>
      <c r="CT435" s="174"/>
      <c r="CU435" s="174"/>
      <c r="CV435" s="174"/>
      <c r="CW435" s="174"/>
      <c r="CX435" s="174"/>
      <c r="CY435" s="174"/>
      <c r="CZ435" s="174"/>
      <c r="DA435" s="174"/>
      <c r="DB435" s="174"/>
      <c r="DC435" s="174"/>
      <c r="DD435" s="174"/>
      <c r="DE435" s="174"/>
      <c r="DF435" s="174"/>
      <c r="DG435" s="174"/>
      <c r="DH435" s="174"/>
      <c r="DI435" s="174"/>
      <c r="DJ435" s="174"/>
      <c r="DK435" s="174"/>
      <c r="DL435" s="174"/>
      <c r="DM435" s="174"/>
      <c r="DN435" s="174"/>
      <c r="DO435" s="174"/>
      <c r="DP435" s="174"/>
      <c r="DQ435" s="174"/>
      <c r="DR435" s="174"/>
      <c r="DS435" s="174"/>
      <c r="DT435" s="174"/>
      <c r="DU435" s="174"/>
      <c r="DV435" s="174"/>
      <c r="DW435" s="174"/>
      <c r="DX435" s="174"/>
      <c r="DY435" s="174"/>
      <c r="DZ435" s="174"/>
      <c r="EA435" s="174"/>
      <c r="EB435" s="174"/>
      <c r="EC435" s="174"/>
      <c r="ED435" s="174"/>
      <c r="EE435" s="174"/>
      <c r="EF435" s="174"/>
      <c r="EG435" s="174"/>
      <c r="EH435" s="174"/>
      <c r="EI435" s="174"/>
      <c r="EJ435" s="174"/>
      <c r="EK435" s="174"/>
      <c r="EL435" s="174"/>
      <c r="EM435" s="174"/>
      <c r="EN435" s="174"/>
      <c r="EO435" s="174"/>
      <c r="EP435" s="174"/>
      <c r="EQ435" s="174"/>
      <c r="ER435" s="174"/>
      <c r="ES435" s="174"/>
      <c r="ET435" s="174"/>
      <c r="EU435" s="174"/>
      <c r="EV435" s="174"/>
      <c r="EW435" s="174"/>
      <c r="EX435" s="174"/>
      <c r="EY435" s="174"/>
      <c r="EZ435" s="174"/>
      <c r="FA435" s="174"/>
      <c r="FB435" s="174"/>
      <c r="FC435" s="174"/>
    </row>
    <row r="436" spans="1:159" x14ac:dyDescent="0.25">
      <c r="A436" s="198"/>
      <c r="B436" s="198"/>
      <c r="C436" s="228"/>
      <c r="D436" s="198"/>
      <c r="E436" s="198"/>
      <c r="F436" s="198"/>
      <c r="G436" s="198"/>
      <c r="H436" s="199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00"/>
      <c r="AT436" s="200"/>
      <c r="AU436" s="200"/>
      <c r="AV436" s="200"/>
      <c r="AW436" s="200"/>
      <c r="AX436" s="200"/>
      <c r="AY436" s="200"/>
      <c r="AZ436" s="200"/>
      <c r="BA436" s="200"/>
      <c r="BB436" s="200"/>
      <c r="BC436" s="200"/>
      <c r="BD436" s="200"/>
      <c r="BE436" s="200"/>
      <c r="BF436" s="200"/>
      <c r="BG436" s="200"/>
      <c r="BH436" s="200"/>
      <c r="BI436" s="200"/>
      <c r="BJ436" s="174"/>
      <c r="BK436" s="174"/>
      <c r="BL436" s="174"/>
      <c r="BM436" s="174"/>
      <c r="BN436" s="174"/>
      <c r="BO436" s="174"/>
      <c r="BP436" s="174"/>
      <c r="BQ436" s="174"/>
      <c r="BR436" s="174"/>
      <c r="BS436" s="174"/>
      <c r="BT436" s="174"/>
      <c r="BU436" s="174"/>
      <c r="BV436" s="174"/>
      <c r="BW436" s="174"/>
      <c r="BX436" s="174"/>
      <c r="BY436" s="174"/>
      <c r="BZ436" s="174"/>
      <c r="CA436" s="174"/>
      <c r="CB436" s="174"/>
      <c r="CC436" s="174"/>
      <c r="CD436" s="174"/>
      <c r="CE436" s="174"/>
      <c r="CF436" s="174"/>
      <c r="CG436" s="174"/>
      <c r="CH436" s="174"/>
      <c r="CI436" s="174"/>
      <c r="CJ436" s="174"/>
      <c r="CK436" s="174"/>
      <c r="CL436" s="174"/>
      <c r="CM436" s="174"/>
      <c r="CN436" s="174"/>
      <c r="CO436" s="174"/>
      <c r="CP436" s="174"/>
      <c r="CQ436" s="174"/>
      <c r="CR436" s="174"/>
      <c r="CS436" s="174"/>
      <c r="CT436" s="174"/>
      <c r="CU436" s="174"/>
      <c r="CV436" s="174"/>
      <c r="CW436" s="174"/>
      <c r="CX436" s="174"/>
      <c r="CY436" s="174"/>
      <c r="CZ436" s="174"/>
      <c r="DA436" s="174"/>
      <c r="DB436" s="174"/>
      <c r="DC436" s="174"/>
      <c r="DD436" s="174"/>
      <c r="DE436" s="174"/>
      <c r="DF436" s="174"/>
      <c r="DG436" s="174"/>
      <c r="DH436" s="174"/>
      <c r="DI436" s="174"/>
      <c r="DJ436" s="174"/>
      <c r="DK436" s="174"/>
      <c r="DL436" s="174"/>
      <c r="DM436" s="174"/>
      <c r="DN436" s="174"/>
      <c r="DO436" s="174"/>
      <c r="DP436" s="174"/>
      <c r="DQ436" s="174"/>
      <c r="DR436" s="174"/>
      <c r="DS436" s="174"/>
      <c r="DT436" s="174"/>
      <c r="DU436" s="174"/>
      <c r="DV436" s="174"/>
      <c r="DW436" s="174"/>
      <c r="DX436" s="174"/>
      <c r="DY436" s="174"/>
      <c r="DZ436" s="174"/>
      <c r="EA436" s="174"/>
      <c r="EB436" s="174"/>
      <c r="EC436" s="174"/>
      <c r="ED436" s="174"/>
      <c r="EE436" s="174"/>
      <c r="EF436" s="174"/>
      <c r="EG436" s="174"/>
      <c r="EH436" s="174"/>
      <c r="EI436" s="174"/>
      <c r="EJ436" s="174"/>
      <c r="EK436" s="174"/>
      <c r="EL436" s="174"/>
      <c r="EM436" s="174"/>
      <c r="EN436" s="174"/>
      <c r="EO436" s="174"/>
      <c r="EP436" s="174"/>
      <c r="EQ436" s="174"/>
      <c r="ER436" s="174"/>
      <c r="ES436" s="174"/>
      <c r="ET436" s="174"/>
      <c r="EU436" s="174"/>
      <c r="EV436" s="174"/>
      <c r="EW436" s="174"/>
      <c r="EX436" s="174"/>
      <c r="EY436" s="174"/>
      <c r="EZ436" s="174"/>
      <c r="FA436" s="174"/>
      <c r="FB436" s="174"/>
      <c r="FC436" s="174"/>
    </row>
    <row r="437" spans="1:159" x14ac:dyDescent="0.25">
      <c r="A437" s="198"/>
      <c r="B437" s="198"/>
      <c r="C437" s="228"/>
      <c r="D437" s="198"/>
      <c r="E437" s="198"/>
      <c r="F437" s="198"/>
      <c r="G437" s="198"/>
      <c r="H437" s="199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0"/>
      <c r="AP437" s="200"/>
      <c r="AQ437" s="200"/>
      <c r="AR437" s="200"/>
      <c r="AS437" s="200"/>
      <c r="AT437" s="200"/>
      <c r="AU437" s="200"/>
      <c r="AV437" s="200"/>
      <c r="AW437" s="200"/>
      <c r="AX437" s="200"/>
      <c r="AY437" s="200"/>
      <c r="AZ437" s="200"/>
      <c r="BA437" s="200"/>
      <c r="BB437" s="200"/>
      <c r="BC437" s="200"/>
      <c r="BD437" s="200"/>
      <c r="BE437" s="200"/>
      <c r="BF437" s="200"/>
      <c r="BG437" s="200"/>
      <c r="BH437" s="200"/>
      <c r="BI437" s="200"/>
      <c r="BJ437" s="174"/>
      <c r="BK437" s="174"/>
      <c r="BL437" s="174"/>
      <c r="BM437" s="174"/>
      <c r="BN437" s="174"/>
      <c r="BO437" s="174"/>
      <c r="BP437" s="174"/>
      <c r="BQ437" s="174"/>
      <c r="BR437" s="174"/>
      <c r="BS437" s="174"/>
      <c r="BT437" s="174"/>
      <c r="BU437" s="174"/>
      <c r="BV437" s="174"/>
      <c r="BW437" s="174"/>
      <c r="BX437" s="174"/>
      <c r="BY437" s="174"/>
      <c r="BZ437" s="174"/>
      <c r="CA437" s="174"/>
      <c r="CB437" s="174"/>
      <c r="CC437" s="174"/>
      <c r="CD437" s="174"/>
      <c r="CE437" s="174"/>
      <c r="CF437" s="174"/>
      <c r="CG437" s="174"/>
      <c r="CH437" s="174"/>
      <c r="CI437" s="174"/>
      <c r="CJ437" s="174"/>
      <c r="CK437" s="174"/>
      <c r="CL437" s="174"/>
      <c r="CM437" s="174"/>
      <c r="CN437" s="174"/>
      <c r="CO437" s="174"/>
      <c r="CP437" s="174"/>
      <c r="CQ437" s="174"/>
      <c r="CR437" s="174"/>
      <c r="CS437" s="174"/>
      <c r="CT437" s="174"/>
      <c r="CU437" s="174"/>
      <c r="CV437" s="174"/>
      <c r="CW437" s="174"/>
      <c r="CX437" s="174"/>
      <c r="CY437" s="174"/>
      <c r="CZ437" s="174"/>
      <c r="DA437" s="174"/>
      <c r="DB437" s="174"/>
      <c r="DC437" s="174"/>
      <c r="DD437" s="174"/>
      <c r="DE437" s="174"/>
      <c r="DF437" s="174"/>
      <c r="DG437" s="174"/>
      <c r="DH437" s="174"/>
      <c r="DI437" s="174"/>
      <c r="DJ437" s="174"/>
      <c r="DK437" s="174"/>
      <c r="DL437" s="174"/>
      <c r="DM437" s="174"/>
      <c r="DN437" s="174"/>
      <c r="DO437" s="174"/>
      <c r="DP437" s="174"/>
      <c r="DQ437" s="174"/>
      <c r="DR437" s="174"/>
      <c r="DS437" s="174"/>
      <c r="DT437" s="174"/>
      <c r="DU437" s="174"/>
      <c r="DV437" s="174"/>
      <c r="DW437" s="174"/>
      <c r="DX437" s="174"/>
      <c r="DY437" s="174"/>
      <c r="DZ437" s="174"/>
      <c r="EA437" s="174"/>
      <c r="EB437" s="174"/>
      <c r="EC437" s="174"/>
      <c r="ED437" s="174"/>
      <c r="EE437" s="174"/>
      <c r="EF437" s="174"/>
      <c r="EG437" s="174"/>
      <c r="EH437" s="174"/>
      <c r="EI437" s="174"/>
      <c r="EJ437" s="174"/>
      <c r="EK437" s="174"/>
      <c r="EL437" s="174"/>
      <c r="EM437" s="174"/>
      <c r="EN437" s="174"/>
      <c r="EO437" s="174"/>
      <c r="EP437" s="174"/>
      <c r="EQ437" s="174"/>
      <c r="ER437" s="174"/>
      <c r="ES437" s="174"/>
      <c r="ET437" s="174"/>
      <c r="EU437" s="174"/>
      <c r="EV437" s="174"/>
      <c r="EW437" s="174"/>
      <c r="EX437" s="174"/>
      <c r="EY437" s="174"/>
      <c r="EZ437" s="174"/>
      <c r="FA437" s="174"/>
      <c r="FB437" s="174"/>
      <c r="FC437" s="174"/>
    </row>
    <row r="438" spans="1:159" x14ac:dyDescent="0.25">
      <c r="A438" s="198"/>
      <c r="B438" s="198"/>
      <c r="C438" s="228"/>
      <c r="D438" s="198"/>
      <c r="E438" s="198"/>
      <c r="F438" s="198"/>
      <c r="G438" s="198"/>
      <c r="H438" s="199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0"/>
      <c r="AP438" s="200"/>
      <c r="AQ438" s="200"/>
      <c r="AR438" s="200"/>
      <c r="AS438" s="200"/>
      <c r="AT438" s="200"/>
      <c r="AU438" s="200"/>
      <c r="AV438" s="200"/>
      <c r="AW438" s="200"/>
      <c r="AX438" s="200"/>
      <c r="AY438" s="200"/>
      <c r="AZ438" s="200"/>
      <c r="BA438" s="200"/>
      <c r="BB438" s="200"/>
      <c r="BC438" s="200"/>
      <c r="BD438" s="200"/>
      <c r="BE438" s="200"/>
      <c r="BF438" s="200"/>
      <c r="BG438" s="200"/>
      <c r="BH438" s="200"/>
      <c r="BI438" s="200"/>
      <c r="BJ438" s="174"/>
      <c r="BK438" s="174"/>
      <c r="BL438" s="174"/>
      <c r="BM438" s="174"/>
      <c r="BN438" s="174"/>
      <c r="BO438" s="174"/>
      <c r="BP438" s="174"/>
      <c r="BQ438" s="174"/>
      <c r="BR438" s="174"/>
      <c r="BS438" s="174"/>
      <c r="BT438" s="174"/>
      <c r="BU438" s="174"/>
      <c r="BV438" s="174"/>
      <c r="BW438" s="174"/>
      <c r="BX438" s="174"/>
      <c r="BY438" s="174"/>
      <c r="BZ438" s="174"/>
      <c r="CA438" s="174"/>
      <c r="CB438" s="174"/>
      <c r="CC438" s="174"/>
      <c r="CD438" s="174"/>
      <c r="CE438" s="174"/>
      <c r="CF438" s="174"/>
      <c r="CG438" s="174"/>
      <c r="CH438" s="174"/>
      <c r="CI438" s="174"/>
      <c r="CJ438" s="174"/>
      <c r="CK438" s="174"/>
      <c r="CL438" s="174"/>
      <c r="CM438" s="174"/>
      <c r="CN438" s="174"/>
      <c r="CO438" s="174"/>
      <c r="CP438" s="174"/>
      <c r="CQ438" s="174"/>
      <c r="CR438" s="174"/>
      <c r="CS438" s="174"/>
      <c r="CT438" s="174"/>
      <c r="CU438" s="174"/>
      <c r="CV438" s="174"/>
      <c r="CW438" s="174"/>
      <c r="CX438" s="174"/>
      <c r="CY438" s="174"/>
      <c r="CZ438" s="174"/>
      <c r="DA438" s="174"/>
      <c r="DB438" s="174"/>
      <c r="DC438" s="174"/>
      <c r="DD438" s="174"/>
      <c r="DE438" s="174"/>
      <c r="DF438" s="174"/>
      <c r="DG438" s="174"/>
      <c r="DH438" s="174"/>
      <c r="DI438" s="174"/>
      <c r="DJ438" s="174"/>
      <c r="DK438" s="174"/>
      <c r="DL438" s="174"/>
      <c r="DM438" s="174"/>
      <c r="DN438" s="174"/>
      <c r="DO438" s="174"/>
      <c r="DP438" s="174"/>
      <c r="DQ438" s="174"/>
      <c r="DR438" s="174"/>
      <c r="DS438" s="174"/>
      <c r="DT438" s="174"/>
      <c r="DU438" s="174"/>
      <c r="DV438" s="174"/>
      <c r="DW438" s="174"/>
      <c r="DX438" s="174"/>
      <c r="DY438" s="174"/>
      <c r="DZ438" s="174"/>
      <c r="EA438" s="174"/>
      <c r="EB438" s="174"/>
      <c r="EC438" s="174"/>
      <c r="ED438" s="174"/>
      <c r="EE438" s="174"/>
      <c r="EF438" s="174"/>
      <c r="EG438" s="174"/>
      <c r="EH438" s="174"/>
      <c r="EI438" s="174"/>
      <c r="EJ438" s="174"/>
      <c r="EK438" s="174"/>
      <c r="EL438" s="174"/>
      <c r="EM438" s="174"/>
      <c r="EN438" s="174"/>
      <c r="EO438" s="174"/>
      <c r="EP438" s="174"/>
      <c r="EQ438" s="174"/>
      <c r="ER438" s="174"/>
      <c r="ES438" s="174"/>
      <c r="ET438" s="174"/>
      <c r="EU438" s="174"/>
      <c r="EV438" s="174"/>
      <c r="EW438" s="174"/>
      <c r="EX438" s="174"/>
      <c r="EY438" s="174"/>
      <c r="EZ438" s="174"/>
      <c r="FA438" s="174"/>
      <c r="FB438" s="174"/>
      <c r="FC438" s="174"/>
    </row>
    <row r="439" spans="1:159" x14ac:dyDescent="0.25">
      <c r="A439" s="198"/>
      <c r="B439" s="198"/>
      <c r="C439" s="228"/>
      <c r="D439" s="198"/>
      <c r="E439" s="198"/>
      <c r="F439" s="198"/>
      <c r="G439" s="198"/>
      <c r="H439" s="199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0"/>
      <c r="AP439" s="200"/>
      <c r="AQ439" s="200"/>
      <c r="AR439" s="200"/>
      <c r="AS439" s="200"/>
      <c r="AT439" s="200"/>
      <c r="AU439" s="200"/>
      <c r="AV439" s="200"/>
      <c r="AW439" s="200"/>
      <c r="AX439" s="200"/>
      <c r="AY439" s="200"/>
      <c r="AZ439" s="200"/>
      <c r="BA439" s="200"/>
      <c r="BB439" s="200"/>
      <c r="BC439" s="200"/>
      <c r="BD439" s="200"/>
      <c r="BE439" s="200"/>
      <c r="BF439" s="200"/>
      <c r="BG439" s="200"/>
      <c r="BH439" s="200"/>
      <c r="BI439" s="200"/>
      <c r="BJ439" s="174"/>
      <c r="BK439" s="174"/>
      <c r="BL439" s="174"/>
      <c r="BM439" s="174"/>
      <c r="BN439" s="174"/>
      <c r="BO439" s="174"/>
      <c r="BP439" s="174"/>
      <c r="BQ439" s="174"/>
      <c r="BR439" s="174"/>
      <c r="BS439" s="174"/>
      <c r="BT439" s="174"/>
      <c r="BU439" s="174"/>
      <c r="BV439" s="174"/>
      <c r="BW439" s="174"/>
      <c r="BX439" s="174"/>
      <c r="BY439" s="174"/>
      <c r="BZ439" s="174"/>
      <c r="CA439" s="174"/>
      <c r="CB439" s="174"/>
      <c r="CC439" s="174"/>
      <c r="CD439" s="174"/>
      <c r="CE439" s="174"/>
      <c r="CF439" s="174"/>
      <c r="CG439" s="174"/>
      <c r="CH439" s="174"/>
      <c r="CI439" s="174"/>
      <c r="CJ439" s="174"/>
      <c r="CK439" s="174"/>
      <c r="CL439" s="174"/>
      <c r="CM439" s="174"/>
      <c r="CN439" s="174"/>
      <c r="CO439" s="174"/>
      <c r="CP439" s="174"/>
      <c r="CQ439" s="174"/>
      <c r="CR439" s="174"/>
      <c r="CS439" s="174"/>
      <c r="CT439" s="174"/>
      <c r="CU439" s="174"/>
      <c r="CV439" s="174"/>
      <c r="CW439" s="174"/>
      <c r="CX439" s="174"/>
      <c r="CY439" s="174"/>
      <c r="CZ439" s="174"/>
      <c r="DA439" s="174"/>
      <c r="DB439" s="174"/>
      <c r="DC439" s="174"/>
      <c r="DD439" s="174"/>
      <c r="DE439" s="174"/>
      <c r="DF439" s="174"/>
      <c r="DG439" s="174"/>
      <c r="DH439" s="174"/>
      <c r="DI439" s="174"/>
      <c r="DJ439" s="174"/>
      <c r="DK439" s="174"/>
      <c r="DL439" s="174"/>
      <c r="DM439" s="174"/>
      <c r="DN439" s="174"/>
      <c r="DO439" s="174"/>
      <c r="DP439" s="174"/>
      <c r="DQ439" s="174"/>
      <c r="DR439" s="174"/>
      <c r="DS439" s="174"/>
      <c r="DT439" s="174"/>
      <c r="DU439" s="174"/>
      <c r="DV439" s="174"/>
      <c r="DW439" s="174"/>
      <c r="DX439" s="174"/>
      <c r="DY439" s="174"/>
      <c r="DZ439" s="174"/>
      <c r="EA439" s="174"/>
      <c r="EB439" s="174"/>
      <c r="EC439" s="174"/>
      <c r="ED439" s="174"/>
      <c r="EE439" s="174"/>
      <c r="EF439" s="174"/>
      <c r="EG439" s="174"/>
      <c r="EH439" s="174"/>
      <c r="EI439" s="174"/>
      <c r="EJ439" s="174"/>
      <c r="EK439" s="174"/>
      <c r="EL439" s="174"/>
      <c r="EM439" s="174"/>
      <c r="EN439" s="174"/>
      <c r="EO439" s="174"/>
      <c r="EP439" s="174"/>
      <c r="EQ439" s="174"/>
      <c r="ER439" s="174"/>
      <c r="ES439" s="174"/>
      <c r="ET439" s="174"/>
      <c r="EU439" s="174"/>
      <c r="EV439" s="174"/>
      <c r="EW439" s="174"/>
      <c r="EX439" s="174"/>
      <c r="EY439" s="174"/>
      <c r="EZ439" s="174"/>
      <c r="FA439" s="174"/>
      <c r="FB439" s="174"/>
      <c r="FC439" s="174"/>
    </row>
    <row r="440" spans="1:159" x14ac:dyDescent="0.25">
      <c r="A440" s="198"/>
      <c r="B440" s="198"/>
      <c r="C440" s="228"/>
      <c r="D440" s="198"/>
      <c r="E440" s="198"/>
      <c r="F440" s="198"/>
      <c r="G440" s="198"/>
      <c r="H440" s="199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0"/>
      <c r="AP440" s="200"/>
      <c r="AQ440" s="200"/>
      <c r="AR440" s="200"/>
      <c r="AS440" s="200"/>
      <c r="AT440" s="200"/>
      <c r="AU440" s="200"/>
      <c r="AV440" s="200"/>
      <c r="AW440" s="200"/>
      <c r="AX440" s="200"/>
      <c r="AY440" s="200"/>
      <c r="AZ440" s="200"/>
      <c r="BA440" s="200"/>
      <c r="BB440" s="200"/>
      <c r="BC440" s="200"/>
      <c r="BD440" s="200"/>
      <c r="BE440" s="200"/>
      <c r="BF440" s="200"/>
      <c r="BG440" s="200"/>
      <c r="BH440" s="200"/>
      <c r="BI440" s="200"/>
      <c r="BJ440" s="174"/>
      <c r="BK440" s="174"/>
      <c r="BL440" s="174"/>
      <c r="BM440" s="174"/>
      <c r="BN440" s="174"/>
      <c r="BO440" s="174"/>
      <c r="BP440" s="174"/>
      <c r="BQ440" s="174"/>
      <c r="BR440" s="174"/>
      <c r="BS440" s="174"/>
      <c r="BT440" s="174"/>
      <c r="BU440" s="174"/>
      <c r="BV440" s="174"/>
      <c r="BW440" s="174"/>
      <c r="BX440" s="174"/>
      <c r="BY440" s="174"/>
      <c r="BZ440" s="174"/>
      <c r="CA440" s="174"/>
      <c r="CB440" s="174"/>
      <c r="CC440" s="174"/>
      <c r="CD440" s="174"/>
      <c r="CE440" s="174"/>
      <c r="CF440" s="174"/>
      <c r="CG440" s="174"/>
      <c r="CH440" s="174"/>
      <c r="CI440" s="174"/>
      <c r="CJ440" s="174"/>
      <c r="CK440" s="174"/>
      <c r="CL440" s="174"/>
      <c r="CM440" s="174"/>
      <c r="CN440" s="174"/>
      <c r="CO440" s="174"/>
      <c r="CP440" s="174"/>
      <c r="CQ440" s="174"/>
      <c r="CR440" s="174"/>
      <c r="CS440" s="174"/>
      <c r="CT440" s="174"/>
      <c r="CU440" s="174"/>
      <c r="CV440" s="174"/>
      <c r="CW440" s="174"/>
      <c r="CX440" s="174"/>
      <c r="CY440" s="174"/>
      <c r="CZ440" s="174"/>
      <c r="DA440" s="174"/>
      <c r="DB440" s="174"/>
      <c r="DC440" s="174"/>
      <c r="DD440" s="174"/>
      <c r="DE440" s="174"/>
      <c r="DF440" s="174"/>
      <c r="DG440" s="174"/>
      <c r="DH440" s="174"/>
      <c r="DI440" s="174"/>
      <c r="DJ440" s="174"/>
      <c r="DK440" s="174"/>
      <c r="DL440" s="174"/>
      <c r="DM440" s="174"/>
      <c r="DN440" s="174"/>
      <c r="DO440" s="174"/>
      <c r="DP440" s="174"/>
      <c r="DQ440" s="174"/>
      <c r="DR440" s="174"/>
      <c r="DS440" s="174"/>
      <c r="DT440" s="174"/>
      <c r="DU440" s="174"/>
      <c r="DV440" s="174"/>
      <c r="DW440" s="174"/>
      <c r="DX440" s="174"/>
      <c r="DY440" s="174"/>
      <c r="DZ440" s="174"/>
      <c r="EA440" s="174"/>
      <c r="EB440" s="174"/>
      <c r="EC440" s="174"/>
      <c r="ED440" s="174"/>
      <c r="EE440" s="174"/>
      <c r="EF440" s="174"/>
      <c r="EG440" s="174"/>
      <c r="EH440" s="174"/>
      <c r="EI440" s="174"/>
      <c r="EJ440" s="174"/>
      <c r="EK440" s="174"/>
      <c r="EL440" s="174"/>
      <c r="EM440" s="174"/>
      <c r="EN440" s="174"/>
      <c r="EO440" s="174"/>
      <c r="EP440" s="174"/>
      <c r="EQ440" s="174"/>
      <c r="ER440" s="174"/>
      <c r="ES440" s="174"/>
      <c r="ET440" s="174"/>
      <c r="EU440" s="174"/>
      <c r="EV440" s="174"/>
      <c r="EW440" s="174"/>
      <c r="EX440" s="174"/>
      <c r="EY440" s="174"/>
      <c r="EZ440" s="174"/>
      <c r="FA440" s="174"/>
      <c r="FB440" s="174"/>
      <c r="FC440" s="174"/>
    </row>
    <row r="441" spans="1:159" x14ac:dyDescent="0.25">
      <c r="A441" s="198"/>
      <c r="B441" s="198"/>
      <c r="C441" s="228"/>
      <c r="D441" s="198"/>
      <c r="E441" s="198"/>
      <c r="F441" s="198"/>
      <c r="G441" s="198"/>
      <c r="H441" s="199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0"/>
      <c r="AP441" s="200"/>
      <c r="AQ441" s="200"/>
      <c r="AR441" s="200"/>
      <c r="AS441" s="200"/>
      <c r="AT441" s="200"/>
      <c r="AU441" s="200"/>
      <c r="AV441" s="200"/>
      <c r="AW441" s="174"/>
      <c r="AX441" s="174"/>
      <c r="AY441" s="174"/>
      <c r="AZ441" s="174"/>
      <c r="BA441" s="174"/>
      <c r="BB441" s="174"/>
      <c r="BC441" s="174"/>
      <c r="BD441" s="174"/>
      <c r="BE441" s="174"/>
      <c r="BF441" s="174"/>
      <c r="BG441" s="174"/>
      <c r="BH441" s="174"/>
      <c r="BI441" s="174"/>
      <c r="BJ441" s="174"/>
      <c r="BK441" s="174"/>
      <c r="BL441" s="174"/>
      <c r="BM441" s="174"/>
      <c r="BN441" s="174"/>
      <c r="BO441" s="174"/>
      <c r="BP441" s="174"/>
      <c r="BQ441" s="174"/>
      <c r="BR441" s="174"/>
      <c r="BS441" s="174"/>
      <c r="BT441" s="174"/>
      <c r="BU441" s="174"/>
      <c r="BV441" s="174"/>
      <c r="BW441" s="174"/>
      <c r="BX441" s="174"/>
      <c r="BY441" s="174"/>
      <c r="BZ441" s="174"/>
      <c r="CA441" s="174"/>
      <c r="CB441" s="174"/>
      <c r="CC441" s="174"/>
      <c r="CD441" s="174"/>
      <c r="CE441" s="174"/>
      <c r="CF441" s="174"/>
      <c r="CG441" s="174"/>
      <c r="CH441" s="174"/>
      <c r="CI441" s="174"/>
      <c r="CJ441" s="174"/>
      <c r="CK441" s="174"/>
      <c r="CL441" s="174"/>
      <c r="CM441" s="174"/>
      <c r="CN441" s="174"/>
      <c r="CO441" s="174"/>
      <c r="CP441" s="174"/>
      <c r="CQ441" s="174"/>
      <c r="CR441" s="174"/>
      <c r="CS441" s="174"/>
      <c r="CT441" s="174"/>
      <c r="CU441" s="174"/>
      <c r="CV441" s="174"/>
      <c r="CW441" s="174"/>
      <c r="CX441" s="174"/>
      <c r="CY441" s="174"/>
      <c r="CZ441" s="174"/>
      <c r="DA441" s="174"/>
      <c r="DB441" s="174"/>
      <c r="DC441" s="174"/>
      <c r="DD441" s="174"/>
      <c r="DE441" s="174"/>
      <c r="DF441" s="174"/>
      <c r="DG441" s="174"/>
      <c r="DH441" s="174"/>
      <c r="DI441" s="174"/>
      <c r="DJ441" s="174"/>
      <c r="DK441" s="174"/>
      <c r="DL441" s="174"/>
      <c r="DM441" s="174"/>
      <c r="DN441" s="174"/>
      <c r="DO441" s="174"/>
      <c r="DP441" s="174"/>
      <c r="DQ441" s="174"/>
      <c r="DR441" s="174"/>
      <c r="DS441" s="174"/>
      <c r="DT441" s="174"/>
      <c r="DU441" s="174"/>
      <c r="DV441" s="174"/>
      <c r="DW441" s="174"/>
      <c r="DX441" s="174"/>
      <c r="DY441" s="174"/>
      <c r="DZ441" s="174"/>
      <c r="EA441" s="174"/>
      <c r="EB441" s="174"/>
      <c r="EC441" s="174"/>
      <c r="ED441" s="174"/>
      <c r="EE441" s="174"/>
      <c r="EF441" s="174"/>
      <c r="EG441" s="174"/>
      <c r="EH441" s="174"/>
      <c r="EI441" s="174"/>
      <c r="EJ441" s="174"/>
      <c r="EK441" s="174"/>
      <c r="EL441" s="174"/>
      <c r="EM441" s="174"/>
      <c r="EN441" s="174"/>
      <c r="EO441" s="174"/>
      <c r="EP441" s="174"/>
      <c r="EQ441" s="174"/>
      <c r="ER441" s="174"/>
      <c r="ES441" s="174"/>
      <c r="ET441" s="174"/>
      <c r="EU441" s="174"/>
      <c r="EV441" s="174"/>
      <c r="EW441" s="174"/>
      <c r="EX441" s="174"/>
      <c r="EY441" s="174"/>
      <c r="EZ441" s="174"/>
      <c r="FA441" s="174"/>
      <c r="FB441" s="174"/>
      <c r="FC441" s="174"/>
    </row>
    <row r="442" spans="1:159" x14ac:dyDescent="0.25">
      <c r="A442" s="198"/>
      <c r="B442" s="198"/>
      <c r="C442" s="228"/>
      <c r="D442" s="198"/>
      <c r="E442" s="198"/>
      <c r="F442" s="198"/>
      <c r="G442" s="198"/>
      <c r="H442" s="199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0"/>
      <c r="AP442" s="200"/>
      <c r="AQ442" s="200"/>
      <c r="AR442" s="200"/>
      <c r="AS442" s="200"/>
      <c r="AT442" s="200"/>
      <c r="AU442" s="200"/>
      <c r="AV442" s="200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/>
      <c r="BJ442" s="174"/>
      <c r="BK442" s="174"/>
      <c r="BL442" s="174"/>
      <c r="BM442" s="174"/>
      <c r="BN442" s="174"/>
      <c r="BO442" s="174"/>
      <c r="BP442" s="174"/>
      <c r="BQ442" s="174"/>
      <c r="BR442" s="174"/>
      <c r="BS442" s="174"/>
      <c r="BT442" s="174"/>
      <c r="BU442" s="174"/>
      <c r="BV442" s="174"/>
      <c r="BW442" s="174"/>
      <c r="BX442" s="174"/>
      <c r="BY442" s="174"/>
      <c r="BZ442" s="174"/>
      <c r="CA442" s="174"/>
      <c r="CB442" s="174"/>
      <c r="CC442" s="174"/>
      <c r="CD442" s="174"/>
      <c r="CE442" s="174"/>
      <c r="CF442" s="174"/>
      <c r="CG442" s="174"/>
      <c r="CH442" s="174"/>
      <c r="CI442" s="174"/>
      <c r="CJ442" s="174"/>
      <c r="CK442" s="174"/>
      <c r="CL442" s="174"/>
      <c r="CM442" s="174"/>
      <c r="CN442" s="174"/>
      <c r="CO442" s="174"/>
      <c r="CP442" s="174"/>
      <c r="CQ442" s="174"/>
      <c r="CR442" s="174"/>
      <c r="CS442" s="174"/>
      <c r="CT442" s="174"/>
      <c r="CU442" s="174"/>
      <c r="CV442" s="174"/>
      <c r="CW442" s="174"/>
      <c r="CX442" s="174"/>
      <c r="CY442" s="174"/>
      <c r="CZ442" s="174"/>
      <c r="DA442" s="174"/>
      <c r="DB442" s="174"/>
      <c r="DC442" s="174"/>
      <c r="DD442" s="174"/>
      <c r="DE442" s="174"/>
      <c r="DF442" s="174"/>
      <c r="DG442" s="174"/>
      <c r="DH442" s="174"/>
      <c r="DI442" s="174"/>
      <c r="DJ442" s="174"/>
      <c r="DK442" s="174"/>
      <c r="DL442" s="174"/>
      <c r="DM442" s="174"/>
      <c r="DN442" s="174"/>
      <c r="DO442" s="174"/>
      <c r="DP442" s="174"/>
      <c r="DQ442" s="174"/>
      <c r="DR442" s="174"/>
      <c r="DS442" s="174"/>
      <c r="DT442" s="174"/>
      <c r="DU442" s="174"/>
      <c r="DV442" s="174"/>
      <c r="DW442" s="174"/>
      <c r="DX442" s="174"/>
      <c r="DY442" s="174"/>
      <c r="DZ442" s="174"/>
      <c r="EA442" s="174"/>
      <c r="EB442" s="174"/>
      <c r="EC442" s="174"/>
      <c r="ED442" s="174"/>
      <c r="EE442" s="174"/>
      <c r="EF442" s="174"/>
      <c r="EG442" s="174"/>
      <c r="EH442" s="174"/>
      <c r="EI442" s="174"/>
      <c r="EJ442" s="174"/>
      <c r="EK442" s="174"/>
      <c r="EL442" s="174"/>
      <c r="EM442" s="174"/>
      <c r="EN442" s="174"/>
      <c r="EO442" s="174"/>
      <c r="EP442" s="174"/>
      <c r="EQ442" s="174"/>
      <c r="ER442" s="174"/>
      <c r="ES442" s="174"/>
      <c r="ET442" s="174"/>
      <c r="EU442" s="174"/>
      <c r="EV442" s="174"/>
      <c r="EW442" s="174"/>
      <c r="EX442" s="174"/>
      <c r="EY442" s="174"/>
      <c r="EZ442" s="174"/>
      <c r="FA442" s="174"/>
      <c r="FB442" s="174"/>
      <c r="FC442" s="174"/>
    </row>
    <row r="443" spans="1:159" x14ac:dyDescent="0.25">
      <c r="A443" s="198"/>
      <c r="B443" s="198"/>
      <c r="C443" s="228"/>
      <c r="D443" s="198"/>
      <c r="E443" s="198"/>
      <c r="F443" s="198"/>
      <c r="G443" s="198"/>
      <c r="H443" s="199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0"/>
      <c r="AP443" s="200"/>
      <c r="AQ443" s="200"/>
      <c r="AR443" s="200"/>
      <c r="AS443" s="200"/>
      <c r="AT443" s="200"/>
      <c r="AU443" s="200"/>
      <c r="AV443" s="200"/>
      <c r="AW443" s="174"/>
      <c r="AX443" s="174"/>
      <c r="AY443" s="174"/>
      <c r="AZ443" s="174"/>
      <c r="BA443" s="174"/>
      <c r="BB443" s="174"/>
      <c r="BC443" s="174"/>
      <c r="BD443" s="174"/>
      <c r="BE443" s="174"/>
      <c r="BF443" s="174"/>
      <c r="BG443" s="174"/>
      <c r="BH443" s="174"/>
      <c r="BI443" s="174"/>
      <c r="BJ443" s="174"/>
      <c r="BK443" s="174"/>
      <c r="BL443" s="174"/>
      <c r="BM443" s="174"/>
      <c r="BN443" s="174"/>
      <c r="BO443" s="174"/>
      <c r="BP443" s="174"/>
      <c r="BQ443" s="174"/>
      <c r="BR443" s="174"/>
      <c r="BS443" s="174"/>
      <c r="BT443" s="174"/>
      <c r="BU443" s="174"/>
      <c r="BV443" s="174"/>
      <c r="BW443" s="174"/>
      <c r="BX443" s="174"/>
      <c r="BY443" s="174"/>
      <c r="BZ443" s="174"/>
      <c r="CA443" s="174"/>
      <c r="CB443" s="174"/>
      <c r="CC443" s="174"/>
      <c r="CD443" s="174"/>
      <c r="CE443" s="174"/>
      <c r="CF443" s="174"/>
      <c r="CG443" s="174"/>
      <c r="CH443" s="174"/>
      <c r="CI443" s="174"/>
      <c r="CJ443" s="174"/>
      <c r="CK443" s="174"/>
      <c r="CL443" s="174"/>
      <c r="CM443" s="174"/>
      <c r="CN443" s="174"/>
      <c r="CO443" s="174"/>
      <c r="CP443" s="174"/>
      <c r="CQ443" s="174"/>
      <c r="CR443" s="174"/>
      <c r="CS443" s="174"/>
      <c r="CT443" s="174"/>
      <c r="CU443" s="174"/>
      <c r="CV443" s="174"/>
      <c r="CW443" s="174"/>
      <c r="CX443" s="174"/>
      <c r="CY443" s="174"/>
      <c r="CZ443" s="174"/>
      <c r="DA443" s="174"/>
      <c r="DB443" s="174"/>
      <c r="DC443" s="174"/>
      <c r="DD443" s="174"/>
      <c r="DE443" s="174"/>
      <c r="DF443" s="174"/>
      <c r="DG443" s="174"/>
      <c r="DH443" s="174"/>
      <c r="DI443" s="174"/>
      <c r="DJ443" s="174"/>
      <c r="DK443" s="174"/>
      <c r="DL443" s="174"/>
      <c r="DM443" s="174"/>
      <c r="DN443" s="174"/>
      <c r="DO443" s="174"/>
      <c r="DP443" s="174"/>
      <c r="DQ443" s="174"/>
      <c r="DR443" s="174"/>
      <c r="DS443" s="174"/>
      <c r="DT443" s="174"/>
      <c r="DU443" s="174"/>
      <c r="DV443" s="174"/>
      <c r="DW443" s="174"/>
      <c r="DX443" s="174"/>
      <c r="DY443" s="174"/>
      <c r="DZ443" s="174"/>
      <c r="EA443" s="174"/>
      <c r="EB443" s="174"/>
      <c r="EC443" s="174"/>
      <c r="ED443" s="174"/>
      <c r="EE443" s="174"/>
      <c r="EF443" s="174"/>
      <c r="EG443" s="174"/>
      <c r="EH443" s="174"/>
      <c r="EI443" s="174"/>
      <c r="EJ443" s="174"/>
      <c r="EK443" s="174"/>
      <c r="EL443" s="174"/>
      <c r="EM443" s="174"/>
      <c r="EN443" s="174"/>
      <c r="EO443" s="174"/>
      <c r="EP443" s="174"/>
      <c r="EQ443" s="174"/>
      <c r="ER443" s="174"/>
      <c r="ES443" s="174"/>
      <c r="ET443" s="174"/>
      <c r="EU443" s="174"/>
      <c r="EV443" s="174"/>
      <c r="EW443" s="174"/>
      <c r="EX443" s="174"/>
      <c r="EY443" s="174"/>
      <c r="EZ443" s="174"/>
      <c r="FA443" s="174"/>
      <c r="FB443" s="174"/>
      <c r="FC443" s="174"/>
    </row>
    <row r="444" spans="1:159" x14ac:dyDescent="0.25">
      <c r="A444" s="198"/>
      <c r="B444" s="198"/>
      <c r="C444" s="228"/>
      <c r="D444" s="198"/>
      <c r="E444" s="198"/>
      <c r="F444" s="198"/>
      <c r="G444" s="198"/>
      <c r="H444" s="199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0"/>
      <c r="AP444" s="200"/>
      <c r="AQ444" s="200"/>
      <c r="AR444" s="200"/>
      <c r="AS444" s="200"/>
      <c r="AT444" s="200"/>
      <c r="AU444" s="200"/>
      <c r="AV444" s="200"/>
      <c r="AW444" s="174"/>
      <c r="AX444" s="174"/>
      <c r="AY444" s="174"/>
      <c r="AZ444" s="174"/>
      <c r="BA444" s="174"/>
      <c r="BB444" s="174"/>
      <c r="BC444" s="174"/>
      <c r="BD444" s="174"/>
      <c r="BE444" s="174"/>
      <c r="BF444" s="174"/>
      <c r="BG444" s="174"/>
      <c r="BH444" s="174"/>
      <c r="BI444" s="174"/>
      <c r="BJ444" s="174"/>
      <c r="BK444" s="174"/>
      <c r="BL444" s="174"/>
      <c r="BM444" s="174"/>
      <c r="BN444" s="174"/>
      <c r="BO444" s="174"/>
      <c r="BP444" s="174"/>
      <c r="BQ444" s="174"/>
      <c r="BR444" s="174"/>
      <c r="BS444" s="174"/>
      <c r="BT444" s="174"/>
      <c r="BU444" s="174"/>
      <c r="BV444" s="174"/>
      <c r="BW444" s="174"/>
      <c r="BX444" s="174"/>
      <c r="BY444" s="174"/>
      <c r="BZ444" s="174"/>
      <c r="CA444" s="174"/>
      <c r="CB444" s="174"/>
      <c r="CC444" s="174"/>
      <c r="CD444" s="174"/>
      <c r="CE444" s="174"/>
      <c r="CF444" s="174"/>
      <c r="CG444" s="174"/>
      <c r="CH444" s="174"/>
      <c r="CI444" s="174"/>
      <c r="CJ444" s="174"/>
      <c r="CK444" s="174"/>
      <c r="CL444" s="174"/>
      <c r="CM444" s="174"/>
      <c r="CN444" s="174"/>
      <c r="CO444" s="174"/>
      <c r="CP444" s="174"/>
      <c r="CQ444" s="174"/>
      <c r="CR444" s="174"/>
      <c r="CS444" s="174"/>
      <c r="CT444" s="174"/>
      <c r="CU444" s="174"/>
      <c r="CV444" s="174"/>
      <c r="CW444" s="174"/>
      <c r="CX444" s="174"/>
      <c r="CY444" s="174"/>
      <c r="CZ444" s="174"/>
      <c r="DA444" s="174"/>
      <c r="DB444" s="174"/>
      <c r="DC444" s="174"/>
      <c r="DD444" s="174"/>
      <c r="DE444" s="174"/>
      <c r="DF444" s="174"/>
      <c r="DG444" s="174"/>
      <c r="DH444" s="174"/>
      <c r="DI444" s="174"/>
      <c r="DJ444" s="174"/>
      <c r="DK444" s="174"/>
      <c r="DL444" s="174"/>
      <c r="DM444" s="174"/>
      <c r="DN444" s="174"/>
      <c r="DO444" s="174"/>
      <c r="DP444" s="174"/>
      <c r="DQ444" s="174"/>
      <c r="DR444" s="174"/>
      <c r="DS444" s="174"/>
      <c r="DT444" s="174"/>
      <c r="DU444" s="174"/>
      <c r="DV444" s="174"/>
      <c r="DW444" s="174"/>
      <c r="DX444" s="174"/>
      <c r="DY444" s="174"/>
      <c r="DZ444" s="174"/>
      <c r="EA444" s="174"/>
      <c r="EB444" s="174"/>
      <c r="EC444" s="174"/>
      <c r="ED444" s="174"/>
      <c r="EE444" s="174"/>
      <c r="EF444" s="174"/>
      <c r="EG444" s="174"/>
      <c r="EH444" s="174"/>
      <c r="EI444" s="174"/>
      <c r="EJ444" s="174"/>
      <c r="EK444" s="174"/>
      <c r="EL444" s="174"/>
      <c r="EM444" s="174"/>
      <c r="EN444" s="174"/>
      <c r="EO444" s="174"/>
      <c r="EP444" s="174"/>
      <c r="EQ444" s="174"/>
      <c r="ER444" s="174"/>
      <c r="ES444" s="174"/>
      <c r="ET444" s="174"/>
      <c r="EU444" s="174"/>
      <c r="EV444" s="174"/>
      <c r="EW444" s="174"/>
      <c r="EX444" s="174"/>
      <c r="EY444" s="174"/>
      <c r="EZ444" s="174"/>
      <c r="FA444" s="174"/>
      <c r="FB444" s="174"/>
      <c r="FC444" s="174"/>
    </row>
    <row r="445" spans="1:159" x14ac:dyDescent="0.25">
      <c r="A445" s="198"/>
      <c r="B445" s="198"/>
      <c r="C445" s="228"/>
      <c r="D445" s="198"/>
      <c r="E445" s="198"/>
      <c r="F445" s="198"/>
      <c r="G445" s="198"/>
      <c r="H445" s="199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00"/>
      <c r="AT445" s="200"/>
      <c r="AU445" s="200"/>
      <c r="AV445" s="200"/>
      <c r="AW445" s="174"/>
      <c r="AX445" s="174"/>
      <c r="AY445" s="174"/>
      <c r="AZ445" s="174"/>
      <c r="BA445" s="174"/>
      <c r="BB445" s="174"/>
      <c r="BC445" s="174"/>
      <c r="BD445" s="174"/>
      <c r="BE445" s="174"/>
      <c r="BF445" s="174"/>
      <c r="BG445" s="174"/>
      <c r="BH445" s="174"/>
      <c r="BI445" s="174"/>
      <c r="BJ445" s="174"/>
      <c r="BK445" s="174"/>
      <c r="BL445" s="174"/>
      <c r="BM445" s="174"/>
      <c r="BN445" s="174"/>
      <c r="BO445" s="174"/>
      <c r="BP445" s="174"/>
      <c r="BQ445" s="174"/>
      <c r="BR445" s="174"/>
      <c r="BS445" s="174"/>
      <c r="BT445" s="174"/>
      <c r="BU445" s="174"/>
      <c r="BV445" s="174"/>
      <c r="BW445" s="174"/>
      <c r="BX445" s="174"/>
      <c r="BY445" s="174"/>
      <c r="BZ445" s="174"/>
      <c r="CA445" s="174"/>
      <c r="CB445" s="174"/>
      <c r="CC445" s="174"/>
      <c r="CD445" s="174"/>
      <c r="CE445" s="174"/>
      <c r="CF445" s="174"/>
      <c r="CG445" s="174"/>
      <c r="CH445" s="174"/>
      <c r="CI445" s="174"/>
      <c r="CJ445" s="174"/>
      <c r="CK445" s="174"/>
      <c r="CL445" s="174"/>
      <c r="CM445" s="174"/>
      <c r="CN445" s="174"/>
      <c r="CO445" s="174"/>
      <c r="CP445" s="174"/>
      <c r="CQ445" s="174"/>
      <c r="CR445" s="174"/>
      <c r="CS445" s="174"/>
      <c r="CT445" s="174"/>
      <c r="CU445" s="174"/>
      <c r="CV445" s="174"/>
      <c r="CW445" s="174"/>
      <c r="CX445" s="174"/>
      <c r="CY445" s="174"/>
      <c r="CZ445" s="174"/>
      <c r="DA445" s="174"/>
      <c r="DB445" s="174"/>
      <c r="DC445" s="174"/>
      <c r="DD445" s="174"/>
      <c r="DE445" s="174"/>
      <c r="DF445" s="174"/>
      <c r="DG445" s="174"/>
      <c r="DH445" s="174"/>
      <c r="DI445" s="174"/>
      <c r="DJ445" s="174"/>
      <c r="DK445" s="174"/>
      <c r="DL445" s="174"/>
      <c r="DM445" s="174"/>
      <c r="DN445" s="174"/>
      <c r="DO445" s="174"/>
      <c r="DP445" s="174"/>
      <c r="DQ445" s="174"/>
      <c r="DR445" s="174"/>
      <c r="DS445" s="174"/>
      <c r="DT445" s="174"/>
      <c r="DU445" s="174"/>
      <c r="DV445" s="174"/>
      <c r="DW445" s="174"/>
      <c r="DX445" s="174"/>
      <c r="DY445" s="174"/>
      <c r="DZ445" s="174"/>
      <c r="EA445" s="174"/>
      <c r="EB445" s="174"/>
      <c r="EC445" s="174"/>
      <c r="ED445" s="174"/>
      <c r="EE445" s="174"/>
      <c r="EF445" s="174"/>
      <c r="EG445" s="174"/>
      <c r="EH445" s="174"/>
      <c r="EI445" s="174"/>
      <c r="EJ445" s="174"/>
      <c r="EK445" s="174"/>
      <c r="EL445" s="174"/>
      <c r="EM445" s="174"/>
      <c r="EN445" s="174"/>
      <c r="EO445" s="174"/>
      <c r="EP445" s="174"/>
      <c r="EQ445" s="174"/>
      <c r="ER445" s="174"/>
      <c r="ES445" s="174"/>
      <c r="ET445" s="174"/>
      <c r="EU445" s="174"/>
      <c r="EV445" s="174"/>
      <c r="EW445" s="174"/>
      <c r="EX445" s="174"/>
      <c r="EY445" s="174"/>
      <c r="EZ445" s="174"/>
      <c r="FA445" s="174"/>
      <c r="FB445" s="174"/>
      <c r="FC445" s="174"/>
    </row>
    <row r="446" spans="1:159" x14ac:dyDescent="0.25"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4"/>
      <c r="U446" s="174"/>
      <c r="V446" s="174"/>
      <c r="W446" s="174"/>
      <c r="X446" s="174"/>
      <c r="Y446" s="174"/>
      <c r="Z446" s="174"/>
      <c r="AA446" s="174"/>
      <c r="AB446" s="174"/>
      <c r="AC446" s="174"/>
      <c r="AD446" s="174"/>
      <c r="AE446" s="174"/>
      <c r="AF446" s="174"/>
      <c r="AG446" s="174"/>
      <c r="AH446" s="174"/>
      <c r="AI446" s="174"/>
      <c r="AJ446" s="174"/>
      <c r="AK446" s="174"/>
      <c r="AL446" s="174"/>
      <c r="AM446" s="174"/>
      <c r="AN446" s="174"/>
      <c r="AO446" s="174"/>
      <c r="AP446" s="174"/>
      <c r="AQ446" s="174"/>
      <c r="AR446" s="174"/>
      <c r="AS446" s="174"/>
      <c r="AT446" s="174"/>
      <c r="AU446" s="174"/>
      <c r="AV446" s="174"/>
      <c r="AW446" s="174"/>
      <c r="AX446" s="174"/>
      <c r="AY446" s="174"/>
      <c r="AZ446" s="174"/>
      <c r="BA446" s="174"/>
      <c r="BB446" s="174"/>
      <c r="BC446" s="174"/>
      <c r="BD446" s="174"/>
      <c r="BE446" s="174"/>
      <c r="BF446" s="174"/>
      <c r="BG446" s="174"/>
      <c r="BH446" s="174"/>
      <c r="BI446" s="174"/>
      <c r="BJ446" s="174"/>
      <c r="BK446" s="174"/>
      <c r="BL446" s="174"/>
      <c r="BM446" s="174"/>
      <c r="BN446" s="174"/>
      <c r="BO446" s="174"/>
      <c r="BP446" s="174"/>
      <c r="BQ446" s="174"/>
      <c r="BR446" s="174"/>
      <c r="BS446" s="174"/>
      <c r="BT446" s="174"/>
      <c r="BU446" s="174"/>
      <c r="BV446" s="174"/>
      <c r="BW446" s="174"/>
      <c r="BX446" s="174"/>
      <c r="BY446" s="174"/>
      <c r="BZ446" s="174"/>
      <c r="CA446" s="174"/>
      <c r="CB446" s="174"/>
      <c r="CC446" s="174"/>
      <c r="CD446" s="174"/>
      <c r="CE446" s="174"/>
      <c r="CF446" s="174"/>
      <c r="CG446" s="174"/>
      <c r="CH446" s="174"/>
      <c r="CI446" s="174"/>
      <c r="CJ446" s="174"/>
      <c r="CK446" s="174"/>
      <c r="CL446" s="174"/>
      <c r="CM446" s="174"/>
      <c r="CN446" s="174"/>
      <c r="CO446" s="174"/>
      <c r="CP446" s="174"/>
      <c r="CQ446" s="174"/>
      <c r="CR446" s="174"/>
      <c r="CS446" s="174"/>
      <c r="CT446" s="174"/>
      <c r="CU446" s="174"/>
      <c r="CV446" s="174"/>
      <c r="CW446" s="174"/>
      <c r="CX446" s="174"/>
      <c r="CY446" s="174"/>
      <c r="CZ446" s="174"/>
      <c r="DA446" s="174"/>
      <c r="DB446" s="174"/>
      <c r="DC446" s="174"/>
      <c r="DD446" s="174"/>
      <c r="DE446" s="174"/>
      <c r="DF446" s="174"/>
      <c r="DG446" s="174"/>
      <c r="DH446" s="174"/>
      <c r="DI446" s="174"/>
      <c r="DJ446" s="174"/>
      <c r="DK446" s="174"/>
      <c r="DL446" s="174"/>
      <c r="DM446" s="174"/>
      <c r="DN446" s="174"/>
      <c r="DO446" s="174"/>
      <c r="DP446" s="174"/>
      <c r="DQ446" s="174"/>
      <c r="DR446" s="174"/>
      <c r="DS446" s="174"/>
      <c r="DT446" s="174"/>
      <c r="DU446" s="174"/>
      <c r="DV446" s="174"/>
      <c r="DW446" s="174"/>
      <c r="DX446" s="174"/>
      <c r="DY446" s="174"/>
      <c r="DZ446" s="174"/>
      <c r="EA446" s="174"/>
      <c r="EB446" s="174"/>
      <c r="EC446" s="174"/>
      <c r="ED446" s="174"/>
      <c r="EE446" s="174"/>
      <c r="EF446" s="174"/>
      <c r="EG446" s="174"/>
      <c r="EH446" s="174"/>
      <c r="EI446" s="174"/>
      <c r="EJ446" s="174"/>
      <c r="EK446" s="174"/>
      <c r="EL446" s="174"/>
      <c r="EM446" s="174"/>
      <c r="EN446" s="174"/>
      <c r="EO446" s="174"/>
      <c r="EP446" s="174"/>
      <c r="EQ446" s="174"/>
      <c r="ER446" s="174"/>
      <c r="ES446" s="174"/>
      <c r="ET446" s="174"/>
      <c r="EU446" s="174"/>
      <c r="EV446" s="174"/>
      <c r="EW446" s="174"/>
      <c r="EX446" s="174"/>
      <c r="EY446" s="174"/>
      <c r="EZ446" s="174"/>
      <c r="FA446" s="174"/>
      <c r="FB446" s="174"/>
      <c r="FC446" s="174"/>
    </row>
    <row r="447" spans="1:159" x14ac:dyDescent="0.25"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/>
      <c r="V447" s="174"/>
      <c r="W447" s="174"/>
      <c r="X447" s="174"/>
      <c r="Y447" s="174"/>
      <c r="Z447" s="174"/>
      <c r="AA447" s="174"/>
      <c r="AB447" s="174"/>
      <c r="AC447" s="174"/>
      <c r="AD447" s="174"/>
      <c r="AE447" s="174"/>
      <c r="AF447" s="174"/>
      <c r="AG447" s="174"/>
      <c r="AH447" s="174"/>
      <c r="AI447" s="174"/>
      <c r="AJ447" s="174"/>
      <c r="AK447" s="174"/>
      <c r="AL447" s="174"/>
      <c r="AM447" s="174"/>
      <c r="AN447" s="174"/>
      <c r="AO447" s="174"/>
      <c r="AP447" s="174"/>
      <c r="AQ447" s="174"/>
      <c r="AR447" s="174"/>
      <c r="AS447" s="174"/>
      <c r="AT447" s="174"/>
      <c r="AU447" s="174"/>
      <c r="AV447" s="174"/>
      <c r="AW447" s="174"/>
      <c r="AX447" s="174"/>
      <c r="AY447" s="174"/>
      <c r="AZ447" s="174"/>
      <c r="BA447" s="174"/>
      <c r="BB447" s="174"/>
      <c r="BC447" s="174"/>
      <c r="BD447" s="174"/>
      <c r="BE447" s="174"/>
      <c r="BF447" s="174"/>
      <c r="BG447" s="174"/>
      <c r="BH447" s="174"/>
      <c r="BI447" s="174"/>
      <c r="BJ447" s="174"/>
      <c r="BK447" s="174"/>
      <c r="BL447" s="174"/>
      <c r="BM447" s="174"/>
      <c r="BN447" s="174"/>
      <c r="BO447" s="174"/>
      <c r="BP447" s="174"/>
      <c r="BQ447" s="174"/>
      <c r="BR447" s="174"/>
      <c r="BS447" s="174"/>
      <c r="BT447" s="174"/>
      <c r="BU447" s="174"/>
      <c r="BV447" s="174"/>
      <c r="BW447" s="174"/>
      <c r="BX447" s="174"/>
      <c r="BY447" s="174"/>
      <c r="BZ447" s="174"/>
      <c r="CA447" s="174"/>
      <c r="CB447" s="174"/>
      <c r="CC447" s="174"/>
      <c r="CD447" s="174"/>
      <c r="CE447" s="174"/>
      <c r="CF447" s="174"/>
      <c r="CG447" s="174"/>
      <c r="CH447" s="174"/>
      <c r="CI447" s="174"/>
      <c r="CJ447" s="174"/>
      <c r="CK447" s="174"/>
      <c r="CL447" s="174"/>
      <c r="CM447" s="174"/>
      <c r="CN447" s="174"/>
      <c r="CO447" s="174"/>
      <c r="CP447" s="174"/>
      <c r="CQ447" s="174"/>
      <c r="CR447" s="174"/>
      <c r="CS447" s="174"/>
      <c r="CT447" s="174"/>
      <c r="CU447" s="174"/>
      <c r="CV447" s="174"/>
      <c r="CW447" s="174"/>
      <c r="CX447" s="174"/>
      <c r="CY447" s="174"/>
      <c r="CZ447" s="174"/>
      <c r="DA447" s="174"/>
      <c r="DB447" s="174"/>
      <c r="DC447" s="174"/>
      <c r="DD447" s="174"/>
      <c r="DE447" s="174"/>
      <c r="DF447" s="174"/>
      <c r="DG447" s="174"/>
      <c r="DH447" s="174"/>
      <c r="DI447" s="174"/>
      <c r="DJ447" s="174"/>
      <c r="DK447" s="174"/>
      <c r="DL447" s="174"/>
      <c r="DM447" s="174"/>
      <c r="DN447" s="174"/>
      <c r="DO447" s="174"/>
      <c r="DP447" s="174"/>
      <c r="DQ447" s="174"/>
      <c r="DR447" s="174"/>
      <c r="DS447" s="174"/>
      <c r="DT447" s="174"/>
      <c r="DU447" s="174"/>
      <c r="DV447" s="174"/>
      <c r="DW447" s="174"/>
      <c r="DX447" s="174"/>
      <c r="DY447" s="174"/>
      <c r="DZ447" s="174"/>
      <c r="EA447" s="174"/>
      <c r="EB447" s="174"/>
      <c r="EC447" s="174"/>
      <c r="ED447" s="174"/>
      <c r="EE447" s="174"/>
      <c r="EF447" s="174"/>
      <c r="EG447" s="174"/>
      <c r="EH447" s="174"/>
      <c r="EI447" s="174"/>
      <c r="EJ447" s="174"/>
      <c r="EK447" s="174"/>
      <c r="EL447" s="174"/>
      <c r="EM447" s="174"/>
      <c r="EN447" s="174"/>
      <c r="EO447" s="174"/>
      <c r="EP447" s="174"/>
      <c r="EQ447" s="174"/>
      <c r="ER447" s="174"/>
      <c r="ES447" s="174"/>
      <c r="ET447" s="174"/>
      <c r="EU447" s="174"/>
      <c r="EV447" s="174"/>
      <c r="EW447" s="174"/>
      <c r="EX447" s="174"/>
      <c r="EY447" s="174"/>
      <c r="EZ447" s="174"/>
      <c r="FA447" s="174"/>
      <c r="FB447" s="174"/>
      <c r="FC447" s="174"/>
    </row>
    <row r="448" spans="1:159" x14ac:dyDescent="0.25"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4"/>
      <c r="U448" s="174"/>
      <c r="V448" s="174"/>
      <c r="W448" s="174"/>
      <c r="X448" s="174"/>
      <c r="Y448" s="174"/>
      <c r="Z448" s="174"/>
      <c r="AA448" s="174"/>
      <c r="AB448" s="174"/>
      <c r="AC448" s="174"/>
      <c r="AD448" s="174"/>
      <c r="AE448" s="174"/>
      <c r="AF448" s="174"/>
      <c r="AG448" s="174"/>
      <c r="AH448" s="174"/>
      <c r="AI448" s="174"/>
      <c r="AJ448" s="174"/>
      <c r="AK448" s="174"/>
      <c r="AL448" s="174"/>
      <c r="AM448" s="174"/>
      <c r="AN448" s="174"/>
      <c r="AO448" s="174"/>
      <c r="AP448" s="174"/>
      <c r="AQ448" s="174"/>
      <c r="AR448" s="174"/>
      <c r="AS448" s="174"/>
      <c r="AT448" s="174"/>
      <c r="AU448" s="174"/>
      <c r="AV448" s="174"/>
      <c r="AW448" s="174"/>
      <c r="AX448" s="174"/>
      <c r="AY448" s="174"/>
      <c r="AZ448" s="174"/>
      <c r="BA448" s="174"/>
      <c r="BB448" s="174"/>
      <c r="BC448" s="174"/>
      <c r="BD448" s="174"/>
      <c r="BE448" s="174"/>
      <c r="BF448" s="174"/>
      <c r="BG448" s="174"/>
      <c r="BH448" s="174"/>
      <c r="BI448" s="174"/>
      <c r="BJ448" s="174"/>
      <c r="BK448" s="174"/>
      <c r="BL448" s="174"/>
      <c r="BM448" s="174"/>
      <c r="BN448" s="174"/>
      <c r="BO448" s="174"/>
      <c r="BP448" s="174"/>
      <c r="BQ448" s="174"/>
      <c r="BR448" s="174"/>
      <c r="BS448" s="174"/>
      <c r="BT448" s="174"/>
      <c r="BU448" s="174"/>
      <c r="BV448" s="174"/>
      <c r="BW448" s="174"/>
      <c r="BX448" s="174"/>
      <c r="BY448" s="174"/>
      <c r="BZ448" s="174"/>
      <c r="CA448" s="174"/>
      <c r="CB448" s="174"/>
      <c r="CC448" s="174"/>
      <c r="CD448" s="174"/>
      <c r="CE448" s="174"/>
      <c r="CF448" s="174"/>
      <c r="CG448" s="174"/>
      <c r="CH448" s="174"/>
      <c r="CI448" s="174"/>
      <c r="CJ448" s="174"/>
      <c r="CK448" s="174"/>
      <c r="CL448" s="174"/>
      <c r="CM448" s="174"/>
      <c r="CN448" s="174"/>
      <c r="CO448" s="174"/>
      <c r="CP448" s="174"/>
      <c r="CQ448" s="174"/>
      <c r="CR448" s="174"/>
      <c r="CS448" s="174"/>
      <c r="CT448" s="174"/>
      <c r="CU448" s="174"/>
      <c r="CV448" s="174"/>
      <c r="CW448" s="174"/>
      <c r="CX448" s="174"/>
      <c r="CY448" s="174"/>
      <c r="CZ448" s="174"/>
      <c r="DA448" s="174"/>
      <c r="DB448" s="174"/>
      <c r="DC448" s="174"/>
      <c r="DD448" s="174"/>
      <c r="DE448" s="174"/>
      <c r="DF448" s="174"/>
      <c r="DG448" s="174"/>
      <c r="DH448" s="174"/>
      <c r="DI448" s="174"/>
      <c r="DJ448" s="174"/>
      <c r="DK448" s="174"/>
      <c r="DL448" s="174"/>
      <c r="DM448" s="174"/>
      <c r="DN448" s="174"/>
      <c r="DO448" s="174"/>
      <c r="DP448" s="174"/>
      <c r="DQ448" s="174"/>
      <c r="DR448" s="174"/>
      <c r="DS448" s="174"/>
      <c r="DT448" s="174"/>
      <c r="DU448" s="174"/>
      <c r="DV448" s="174"/>
      <c r="DW448" s="174"/>
      <c r="DX448" s="174"/>
      <c r="DY448" s="174"/>
      <c r="DZ448" s="174"/>
      <c r="EA448" s="174"/>
      <c r="EB448" s="174"/>
      <c r="EC448" s="174"/>
      <c r="ED448" s="174"/>
      <c r="EE448" s="174"/>
      <c r="EF448" s="174"/>
      <c r="EG448" s="174"/>
      <c r="EH448" s="174"/>
      <c r="EI448" s="174"/>
      <c r="EJ448" s="174"/>
      <c r="EK448" s="174"/>
      <c r="EL448" s="174"/>
      <c r="EM448" s="174"/>
      <c r="EN448" s="174"/>
      <c r="EO448" s="174"/>
      <c r="EP448" s="174"/>
      <c r="EQ448" s="174"/>
      <c r="ER448" s="174"/>
      <c r="ES448" s="174"/>
      <c r="ET448" s="174"/>
      <c r="EU448" s="174"/>
      <c r="EV448" s="174"/>
      <c r="EW448" s="174"/>
      <c r="EX448" s="174"/>
      <c r="EY448" s="174"/>
      <c r="EZ448" s="174"/>
      <c r="FA448" s="174"/>
      <c r="FB448" s="174"/>
      <c r="FC448" s="174"/>
    </row>
    <row r="449" spans="9:159" x14ac:dyDescent="0.25"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/>
      <c r="V449" s="174"/>
      <c r="W449" s="174"/>
      <c r="X449" s="174"/>
      <c r="Y449" s="174"/>
      <c r="Z449" s="174"/>
      <c r="AA449" s="174"/>
      <c r="AB449" s="174"/>
      <c r="AC449" s="174"/>
      <c r="AD449" s="174"/>
      <c r="AE449" s="174"/>
      <c r="AF449" s="174"/>
      <c r="AG449" s="174"/>
      <c r="AH449" s="174"/>
      <c r="AI449" s="174"/>
      <c r="AJ449" s="174"/>
      <c r="AK449" s="174"/>
      <c r="AL449" s="174"/>
      <c r="AM449" s="174"/>
      <c r="AN449" s="174"/>
      <c r="AO449" s="174"/>
      <c r="AP449" s="174"/>
      <c r="AQ449" s="174"/>
      <c r="AR449" s="174"/>
      <c r="AS449" s="174"/>
      <c r="AT449" s="174"/>
      <c r="AU449" s="174"/>
      <c r="AV449" s="174"/>
      <c r="AW449" s="174"/>
      <c r="AX449" s="174"/>
      <c r="AY449" s="174"/>
      <c r="AZ449" s="174"/>
      <c r="BA449" s="174"/>
      <c r="BB449" s="174"/>
      <c r="BC449" s="174"/>
      <c r="BD449" s="174"/>
      <c r="BE449" s="174"/>
      <c r="BF449" s="174"/>
      <c r="BG449" s="174"/>
      <c r="BH449" s="174"/>
      <c r="BI449" s="174"/>
      <c r="BJ449" s="174"/>
      <c r="BK449" s="174"/>
      <c r="BL449" s="174"/>
      <c r="BM449" s="174"/>
      <c r="BN449" s="174"/>
      <c r="BO449" s="174"/>
      <c r="BP449" s="174"/>
      <c r="BQ449" s="174"/>
      <c r="BR449" s="174"/>
      <c r="BS449" s="174"/>
      <c r="BT449" s="174"/>
      <c r="BU449" s="174"/>
      <c r="BV449" s="174"/>
      <c r="BW449" s="174"/>
      <c r="BX449" s="174"/>
      <c r="BY449" s="174"/>
      <c r="BZ449" s="174"/>
      <c r="CA449" s="174"/>
      <c r="CB449" s="174"/>
      <c r="CC449" s="174"/>
      <c r="CD449" s="174"/>
      <c r="CE449" s="174"/>
      <c r="CF449" s="174"/>
      <c r="CG449" s="174"/>
      <c r="CH449" s="174"/>
      <c r="CI449" s="174"/>
      <c r="CJ449" s="174"/>
      <c r="CK449" s="174"/>
      <c r="CL449" s="174"/>
      <c r="CM449" s="174"/>
      <c r="CN449" s="174"/>
      <c r="CO449" s="174"/>
      <c r="CP449" s="174"/>
      <c r="CQ449" s="174"/>
      <c r="CR449" s="174"/>
      <c r="CS449" s="174"/>
      <c r="CT449" s="174"/>
      <c r="CU449" s="174"/>
      <c r="CV449" s="174"/>
      <c r="CW449" s="174"/>
      <c r="CX449" s="174"/>
      <c r="CY449" s="174"/>
      <c r="CZ449" s="174"/>
      <c r="DA449" s="174"/>
      <c r="DB449" s="174"/>
      <c r="DC449" s="174"/>
      <c r="DD449" s="174"/>
      <c r="DE449" s="174"/>
      <c r="DF449" s="174"/>
      <c r="DG449" s="174"/>
      <c r="DH449" s="174"/>
      <c r="DI449" s="174"/>
      <c r="DJ449" s="174"/>
      <c r="DK449" s="174"/>
      <c r="DL449" s="174"/>
      <c r="DM449" s="174"/>
      <c r="DN449" s="174"/>
      <c r="DO449" s="174"/>
      <c r="DP449" s="174"/>
      <c r="DQ449" s="174"/>
      <c r="DR449" s="174"/>
      <c r="DS449" s="174"/>
      <c r="DT449" s="174"/>
      <c r="DU449" s="174"/>
      <c r="DV449" s="174"/>
      <c r="DW449" s="174"/>
      <c r="DX449" s="174"/>
      <c r="DY449" s="174"/>
      <c r="DZ449" s="174"/>
      <c r="EA449" s="174"/>
      <c r="EB449" s="174"/>
      <c r="EC449" s="174"/>
      <c r="ED449" s="174"/>
      <c r="EE449" s="174"/>
      <c r="EF449" s="174"/>
      <c r="EG449" s="174"/>
      <c r="EH449" s="174"/>
      <c r="EI449" s="174"/>
      <c r="EJ449" s="174"/>
      <c r="EK449" s="174"/>
      <c r="EL449" s="174"/>
      <c r="EM449" s="174"/>
      <c r="EN449" s="174"/>
      <c r="EO449" s="174"/>
      <c r="EP449" s="174"/>
      <c r="EQ449" s="174"/>
      <c r="ER449" s="174"/>
      <c r="ES449" s="174"/>
      <c r="ET449" s="174"/>
      <c r="EU449" s="174"/>
      <c r="EV449" s="174"/>
      <c r="EW449" s="174"/>
      <c r="EX449" s="174"/>
      <c r="EY449" s="174"/>
      <c r="EZ449" s="174"/>
      <c r="FA449" s="174"/>
      <c r="FB449" s="174"/>
      <c r="FC449" s="174"/>
    </row>
    <row r="450" spans="9:159" x14ac:dyDescent="0.25"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4"/>
      <c r="U450" s="174"/>
      <c r="V450" s="174"/>
      <c r="W450" s="174"/>
      <c r="X450" s="174"/>
      <c r="Y450" s="174"/>
      <c r="Z450" s="174"/>
      <c r="AA450" s="174"/>
      <c r="AB450" s="174"/>
      <c r="AC450" s="174"/>
      <c r="AD450" s="174"/>
      <c r="AE450" s="174"/>
      <c r="AF450" s="174"/>
      <c r="AG450" s="174"/>
      <c r="AH450" s="174"/>
      <c r="AI450" s="174"/>
      <c r="AJ450" s="174"/>
      <c r="AK450" s="174"/>
      <c r="AL450" s="174"/>
      <c r="AM450" s="174"/>
      <c r="AN450" s="174"/>
      <c r="AO450" s="174"/>
      <c r="AP450" s="174"/>
      <c r="AQ450" s="174"/>
      <c r="AR450" s="174"/>
      <c r="AS450" s="174"/>
      <c r="AT450" s="174"/>
      <c r="AU450" s="174"/>
      <c r="AV450" s="174"/>
      <c r="AW450" s="174"/>
      <c r="AX450" s="174"/>
      <c r="AY450" s="174"/>
      <c r="AZ450" s="174"/>
      <c r="BA450" s="174"/>
      <c r="BB450" s="174"/>
      <c r="BC450" s="174"/>
      <c r="BD450" s="174"/>
      <c r="BE450" s="174"/>
      <c r="BF450" s="174"/>
      <c r="BG450" s="174"/>
      <c r="BH450" s="174"/>
      <c r="BI450" s="174"/>
      <c r="BJ450" s="174"/>
      <c r="BK450" s="174"/>
      <c r="BL450" s="174"/>
      <c r="BM450" s="174"/>
      <c r="BN450" s="174"/>
      <c r="BO450" s="174"/>
      <c r="BP450" s="174"/>
      <c r="BQ450" s="174"/>
      <c r="BR450" s="174"/>
      <c r="BS450" s="174"/>
      <c r="BT450" s="174"/>
      <c r="BU450" s="174"/>
      <c r="BV450" s="174"/>
      <c r="BW450" s="174"/>
      <c r="BX450" s="174"/>
      <c r="BY450" s="174"/>
      <c r="BZ450" s="174"/>
      <c r="CA450" s="174"/>
      <c r="CB450" s="174"/>
      <c r="CC450" s="174"/>
      <c r="CD450" s="174"/>
      <c r="CE450" s="174"/>
      <c r="CF450" s="174"/>
      <c r="CG450" s="174"/>
      <c r="CH450" s="174"/>
      <c r="CI450" s="174"/>
      <c r="CJ450" s="174"/>
      <c r="CK450" s="174"/>
      <c r="CL450" s="174"/>
      <c r="CM450" s="174"/>
      <c r="CN450" s="174"/>
      <c r="CO450" s="174"/>
      <c r="CP450" s="174"/>
      <c r="CQ450" s="174"/>
      <c r="CR450" s="174"/>
      <c r="CS450" s="174"/>
      <c r="CT450" s="174"/>
      <c r="CU450" s="174"/>
      <c r="CV450" s="174"/>
      <c r="CW450" s="174"/>
      <c r="CX450" s="174"/>
      <c r="CY450" s="174"/>
      <c r="CZ450" s="174"/>
      <c r="DA450" s="174"/>
      <c r="DB450" s="174"/>
      <c r="DC450" s="174"/>
      <c r="DD450" s="174"/>
      <c r="DE450" s="174"/>
      <c r="DF450" s="174"/>
      <c r="DG450" s="174"/>
      <c r="DH450" s="174"/>
      <c r="DI450" s="174"/>
      <c r="DJ450" s="174"/>
      <c r="DK450" s="174"/>
      <c r="DL450" s="174"/>
      <c r="DM450" s="174"/>
      <c r="DN450" s="174"/>
      <c r="DO450" s="174"/>
      <c r="DP450" s="174"/>
      <c r="DQ450" s="174"/>
      <c r="DR450" s="174"/>
      <c r="DS450" s="174"/>
      <c r="DT450" s="174"/>
      <c r="DU450" s="174"/>
      <c r="DV450" s="174"/>
      <c r="DW450" s="174"/>
      <c r="DX450" s="174"/>
      <c r="DY450" s="174"/>
      <c r="DZ450" s="174"/>
      <c r="EA450" s="174"/>
      <c r="EB450" s="174"/>
      <c r="EC450" s="174"/>
      <c r="ED450" s="174"/>
      <c r="EE450" s="174"/>
      <c r="EF450" s="174"/>
      <c r="EG450" s="174"/>
      <c r="EH450" s="174"/>
      <c r="EI450" s="174"/>
      <c r="EJ450" s="174"/>
      <c r="EK450" s="174"/>
      <c r="EL450" s="174"/>
      <c r="EM450" s="174"/>
      <c r="EN450" s="174"/>
      <c r="EO450" s="174"/>
      <c r="EP450" s="174"/>
      <c r="EQ450" s="174"/>
      <c r="ER450" s="174"/>
      <c r="ES450" s="174"/>
      <c r="ET450" s="174"/>
      <c r="EU450" s="174"/>
      <c r="EV450" s="174"/>
      <c r="EW450" s="174"/>
      <c r="EX450" s="174"/>
      <c r="EY450" s="174"/>
      <c r="EZ450" s="174"/>
      <c r="FA450" s="174"/>
      <c r="FB450" s="174"/>
      <c r="FC450" s="174"/>
    </row>
    <row r="451" spans="9:159" x14ac:dyDescent="0.25"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/>
      <c r="V451" s="174"/>
      <c r="W451" s="174"/>
      <c r="X451" s="174"/>
      <c r="Y451" s="174"/>
      <c r="Z451" s="174"/>
      <c r="AA451" s="174"/>
      <c r="AB451" s="174"/>
      <c r="AC451" s="174"/>
      <c r="AD451" s="174"/>
      <c r="AE451" s="174"/>
      <c r="AF451" s="174"/>
      <c r="AG451" s="174"/>
      <c r="AH451" s="174"/>
      <c r="AI451" s="174"/>
      <c r="AJ451" s="174"/>
      <c r="AK451" s="174"/>
      <c r="AL451" s="174"/>
      <c r="AM451" s="174"/>
      <c r="AN451" s="174"/>
      <c r="AO451" s="174"/>
      <c r="AP451" s="174"/>
      <c r="AQ451" s="174"/>
      <c r="AR451" s="174"/>
      <c r="AS451" s="174"/>
      <c r="AT451" s="174"/>
      <c r="AU451" s="174"/>
      <c r="AV451" s="174"/>
      <c r="AW451" s="174"/>
      <c r="AX451" s="174"/>
      <c r="AY451" s="174"/>
      <c r="AZ451" s="174"/>
      <c r="BA451" s="174"/>
      <c r="BB451" s="174"/>
      <c r="BC451" s="174"/>
      <c r="BD451" s="174"/>
      <c r="BE451" s="174"/>
      <c r="BF451" s="174"/>
      <c r="BG451" s="174"/>
      <c r="BH451" s="174"/>
      <c r="BI451" s="174"/>
      <c r="BJ451" s="174"/>
      <c r="BK451" s="174"/>
      <c r="BL451" s="174"/>
      <c r="BM451" s="174"/>
      <c r="BN451" s="174"/>
      <c r="BO451" s="174"/>
      <c r="BP451" s="174"/>
      <c r="BQ451" s="174"/>
      <c r="BR451" s="174"/>
      <c r="BS451" s="174"/>
      <c r="BT451" s="174"/>
      <c r="BU451" s="174"/>
      <c r="BV451" s="174"/>
      <c r="BW451" s="174"/>
      <c r="BX451" s="174"/>
      <c r="BY451" s="174"/>
      <c r="BZ451" s="174"/>
      <c r="CA451" s="174"/>
      <c r="CB451" s="174"/>
      <c r="CC451" s="174"/>
      <c r="CD451" s="174"/>
      <c r="CE451" s="174"/>
      <c r="CF451" s="174"/>
      <c r="CG451" s="174"/>
      <c r="CH451" s="174"/>
      <c r="CI451" s="174"/>
      <c r="CJ451" s="174"/>
      <c r="CK451" s="174"/>
      <c r="CL451" s="174"/>
      <c r="CM451" s="174"/>
      <c r="CN451" s="174"/>
      <c r="CO451" s="174"/>
      <c r="CP451" s="174"/>
      <c r="CQ451" s="174"/>
      <c r="CR451" s="174"/>
      <c r="CS451" s="174"/>
      <c r="CT451" s="174"/>
      <c r="CU451" s="174"/>
      <c r="CV451" s="174"/>
      <c r="CW451" s="174"/>
      <c r="CX451" s="174"/>
      <c r="CY451" s="174"/>
      <c r="CZ451" s="174"/>
      <c r="DA451" s="174"/>
      <c r="DB451" s="174"/>
      <c r="DC451" s="174"/>
      <c r="DD451" s="174"/>
      <c r="DE451" s="174"/>
      <c r="DF451" s="174"/>
      <c r="DG451" s="174"/>
      <c r="DH451" s="174"/>
      <c r="DI451" s="174"/>
      <c r="DJ451" s="174"/>
      <c r="DK451" s="174"/>
      <c r="DL451" s="174"/>
      <c r="DM451" s="174"/>
      <c r="DN451" s="174"/>
      <c r="DO451" s="174"/>
      <c r="DP451" s="174"/>
      <c r="DQ451" s="174"/>
      <c r="DR451" s="174"/>
      <c r="DS451" s="174"/>
      <c r="DT451" s="174"/>
      <c r="DU451" s="174"/>
      <c r="DV451" s="174"/>
      <c r="DW451" s="174"/>
      <c r="DX451" s="174"/>
      <c r="DY451" s="174"/>
      <c r="DZ451" s="174"/>
      <c r="EA451" s="174"/>
      <c r="EB451" s="174"/>
      <c r="EC451" s="174"/>
      <c r="ED451" s="174"/>
      <c r="EE451" s="174"/>
      <c r="EF451" s="174"/>
      <c r="EG451" s="174"/>
      <c r="EH451" s="174"/>
      <c r="EI451" s="174"/>
      <c r="EJ451" s="174"/>
      <c r="EK451" s="174"/>
      <c r="EL451" s="174"/>
      <c r="EM451" s="174"/>
      <c r="EN451" s="174"/>
      <c r="EO451" s="174"/>
      <c r="EP451" s="174"/>
      <c r="EQ451" s="174"/>
      <c r="ER451" s="174"/>
      <c r="ES451" s="174"/>
      <c r="ET451" s="174"/>
      <c r="EU451" s="174"/>
      <c r="EV451" s="174"/>
      <c r="EW451" s="174"/>
      <c r="EX451" s="174"/>
      <c r="EY451" s="174"/>
      <c r="EZ451" s="174"/>
      <c r="FA451" s="174"/>
      <c r="FB451" s="174"/>
      <c r="FC451" s="174"/>
    </row>
    <row r="452" spans="9:159" x14ac:dyDescent="0.25"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4"/>
      <c r="BM452" s="174"/>
      <c r="BN452" s="174"/>
      <c r="BO452" s="174"/>
      <c r="BP452" s="174"/>
      <c r="BQ452" s="174"/>
      <c r="BR452" s="174"/>
      <c r="BS452" s="174"/>
      <c r="BT452" s="174"/>
      <c r="BU452" s="174"/>
      <c r="BV452" s="174"/>
      <c r="BW452" s="174"/>
      <c r="BX452" s="174"/>
      <c r="BY452" s="174"/>
      <c r="BZ452" s="174"/>
      <c r="CA452" s="174"/>
      <c r="CB452" s="174"/>
      <c r="CC452" s="174"/>
      <c r="CD452" s="174"/>
      <c r="CE452" s="174"/>
      <c r="CF452" s="174"/>
      <c r="CG452" s="174"/>
      <c r="CH452" s="174"/>
      <c r="CI452" s="174"/>
      <c r="CJ452" s="174"/>
      <c r="CK452" s="174"/>
      <c r="CL452" s="174"/>
      <c r="CM452" s="174"/>
      <c r="CN452" s="174"/>
      <c r="CO452" s="174"/>
      <c r="CP452" s="174"/>
      <c r="CQ452" s="174"/>
      <c r="CR452" s="174"/>
      <c r="CS452" s="174"/>
      <c r="CT452" s="174"/>
      <c r="CU452" s="174"/>
      <c r="CV452" s="174"/>
      <c r="CW452" s="174"/>
      <c r="CX452" s="174"/>
      <c r="CY452" s="174"/>
      <c r="CZ452" s="174"/>
      <c r="DA452" s="174"/>
      <c r="DB452" s="174"/>
      <c r="DC452" s="174"/>
      <c r="DD452" s="174"/>
      <c r="DE452" s="174"/>
      <c r="DF452" s="174"/>
      <c r="DG452" s="174"/>
      <c r="DH452" s="174"/>
      <c r="DI452" s="174"/>
      <c r="DJ452" s="174"/>
      <c r="DK452" s="174"/>
      <c r="DL452" s="174"/>
      <c r="DM452" s="174"/>
      <c r="DN452" s="174"/>
      <c r="DO452" s="174"/>
      <c r="DP452" s="174"/>
      <c r="DQ452" s="174"/>
      <c r="DR452" s="174"/>
      <c r="DS452" s="174"/>
      <c r="DT452" s="174"/>
      <c r="DU452" s="174"/>
      <c r="DV452" s="174"/>
      <c r="DW452" s="174"/>
      <c r="DX452" s="174"/>
      <c r="DY452" s="174"/>
      <c r="DZ452" s="174"/>
      <c r="EA452" s="174"/>
      <c r="EB452" s="174"/>
      <c r="EC452" s="174"/>
      <c r="ED452" s="174"/>
      <c r="EE452" s="174"/>
      <c r="EF452" s="174"/>
      <c r="EG452" s="174"/>
      <c r="EH452" s="174"/>
      <c r="EI452" s="174"/>
      <c r="EJ452" s="174"/>
      <c r="EK452" s="174"/>
      <c r="EL452" s="174"/>
      <c r="EM452" s="174"/>
      <c r="EN452" s="174"/>
      <c r="EO452" s="174"/>
      <c r="EP452" s="174"/>
      <c r="EQ452" s="174"/>
      <c r="ER452" s="174"/>
      <c r="ES452" s="174"/>
      <c r="ET452" s="174"/>
      <c r="EU452" s="174"/>
      <c r="EV452" s="174"/>
      <c r="EW452" s="174"/>
      <c r="EX452" s="174"/>
      <c r="EY452" s="174"/>
      <c r="EZ452" s="174"/>
      <c r="FA452" s="174"/>
      <c r="FB452" s="174"/>
      <c r="FC452" s="174"/>
    </row>
    <row r="453" spans="9:159" x14ac:dyDescent="0.25"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/>
      <c r="V453" s="174"/>
      <c r="W453" s="174"/>
      <c r="X453" s="174"/>
      <c r="Y453" s="174"/>
      <c r="Z453" s="174"/>
      <c r="AA453" s="174"/>
      <c r="AB453" s="174"/>
      <c r="AC453" s="174"/>
      <c r="AD453" s="174"/>
      <c r="AE453" s="174"/>
      <c r="AF453" s="174"/>
      <c r="AG453" s="174"/>
      <c r="AH453" s="174"/>
      <c r="AI453" s="174"/>
      <c r="AJ453" s="174"/>
      <c r="AK453" s="174"/>
      <c r="AL453" s="174"/>
      <c r="AM453" s="174"/>
      <c r="AN453" s="174"/>
      <c r="AO453" s="174"/>
      <c r="AP453" s="174"/>
      <c r="AQ453" s="174"/>
      <c r="AR453" s="174"/>
      <c r="AS453" s="174"/>
      <c r="AT453" s="174"/>
      <c r="AU453" s="174"/>
      <c r="AV453" s="174"/>
      <c r="AW453" s="174"/>
      <c r="AX453" s="174"/>
      <c r="AY453" s="174"/>
      <c r="AZ453" s="174"/>
      <c r="BA453" s="174"/>
      <c r="BB453" s="174"/>
      <c r="BC453" s="174"/>
      <c r="BD453" s="174"/>
      <c r="BE453" s="174"/>
      <c r="BF453" s="174"/>
      <c r="BG453" s="174"/>
      <c r="BH453" s="174"/>
      <c r="BI453" s="174"/>
      <c r="BJ453" s="174"/>
      <c r="BK453" s="174"/>
      <c r="BL453" s="174"/>
      <c r="BM453" s="174"/>
      <c r="BN453" s="174"/>
      <c r="BO453" s="174"/>
      <c r="BP453" s="174"/>
      <c r="BQ453" s="174"/>
      <c r="BR453" s="174"/>
      <c r="BS453" s="174"/>
      <c r="BT453" s="174"/>
      <c r="BU453" s="174"/>
      <c r="BV453" s="174"/>
      <c r="BW453" s="174"/>
      <c r="BX453" s="174"/>
      <c r="BY453" s="174"/>
      <c r="BZ453" s="174"/>
      <c r="CA453" s="174"/>
      <c r="CB453" s="174"/>
      <c r="CC453" s="174"/>
      <c r="CD453" s="174"/>
      <c r="CE453" s="174"/>
      <c r="CF453" s="174"/>
      <c r="CG453" s="174"/>
      <c r="CH453" s="174"/>
      <c r="CI453" s="174"/>
      <c r="CJ453" s="174"/>
      <c r="CK453" s="174"/>
      <c r="CL453" s="174"/>
      <c r="CM453" s="174"/>
      <c r="CN453" s="174"/>
      <c r="CO453" s="174"/>
      <c r="CP453" s="174"/>
      <c r="CQ453" s="174"/>
      <c r="CR453" s="174"/>
      <c r="CS453" s="174"/>
      <c r="CT453" s="174"/>
      <c r="CU453" s="174"/>
      <c r="CV453" s="174"/>
      <c r="CW453" s="174"/>
      <c r="CX453" s="174"/>
      <c r="CY453" s="174"/>
      <c r="CZ453" s="174"/>
      <c r="DA453" s="174"/>
      <c r="DB453" s="174"/>
      <c r="DC453" s="174"/>
      <c r="DD453" s="174"/>
      <c r="DE453" s="174"/>
      <c r="DF453" s="174"/>
      <c r="DG453" s="174"/>
      <c r="DH453" s="174"/>
      <c r="DI453" s="174"/>
      <c r="DJ453" s="174"/>
      <c r="DK453" s="174"/>
      <c r="DL453" s="174"/>
      <c r="DM453" s="174"/>
      <c r="DN453" s="174"/>
      <c r="DO453" s="174"/>
      <c r="DP453" s="174"/>
      <c r="DQ453" s="174"/>
      <c r="DR453" s="174"/>
      <c r="DS453" s="174"/>
      <c r="DT453" s="174"/>
      <c r="DU453" s="174"/>
      <c r="DV453" s="174"/>
      <c r="DW453" s="174"/>
      <c r="DX453" s="174"/>
      <c r="DY453" s="174"/>
      <c r="DZ453" s="174"/>
      <c r="EA453" s="174"/>
      <c r="EB453" s="174"/>
      <c r="EC453" s="174"/>
      <c r="ED453" s="174"/>
      <c r="EE453" s="174"/>
      <c r="EF453" s="174"/>
      <c r="EG453" s="174"/>
      <c r="EH453" s="174"/>
      <c r="EI453" s="174"/>
      <c r="EJ453" s="174"/>
      <c r="EK453" s="174"/>
      <c r="EL453" s="174"/>
      <c r="EM453" s="174"/>
      <c r="EN453" s="174"/>
      <c r="EO453" s="174"/>
      <c r="EP453" s="174"/>
      <c r="EQ453" s="174"/>
      <c r="ER453" s="174"/>
      <c r="ES453" s="174"/>
      <c r="ET453" s="174"/>
      <c r="EU453" s="174"/>
      <c r="EV453" s="174"/>
      <c r="EW453" s="174"/>
      <c r="EX453" s="174"/>
      <c r="EY453" s="174"/>
      <c r="EZ453" s="174"/>
      <c r="FA453" s="174"/>
      <c r="FB453" s="174"/>
      <c r="FC453" s="174"/>
    </row>
    <row r="454" spans="9:159" x14ac:dyDescent="0.25"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  <c r="Z454" s="174"/>
      <c r="AA454" s="174"/>
      <c r="AB454" s="174"/>
      <c r="AC454" s="174"/>
      <c r="AD454" s="174"/>
      <c r="AE454" s="174"/>
      <c r="AF454" s="174"/>
      <c r="AG454" s="174"/>
      <c r="AH454" s="174"/>
      <c r="AI454" s="174"/>
      <c r="AJ454" s="174"/>
      <c r="AK454" s="174"/>
      <c r="AL454" s="174"/>
      <c r="AM454" s="174"/>
      <c r="AN454" s="174"/>
      <c r="AO454" s="174"/>
      <c r="AP454" s="174"/>
      <c r="AQ454" s="174"/>
      <c r="AR454" s="174"/>
      <c r="AS454" s="174"/>
      <c r="AT454" s="174"/>
      <c r="AU454" s="174"/>
      <c r="AV454" s="174"/>
      <c r="AW454" s="174"/>
      <c r="AX454" s="174"/>
      <c r="AY454" s="174"/>
      <c r="AZ454" s="174"/>
      <c r="BA454" s="174"/>
      <c r="BB454" s="174"/>
      <c r="BC454" s="174"/>
      <c r="BD454" s="174"/>
      <c r="BE454" s="174"/>
      <c r="BF454" s="174"/>
      <c r="BG454" s="174"/>
      <c r="BH454" s="174"/>
      <c r="BI454" s="174"/>
      <c r="BJ454" s="174"/>
      <c r="BK454" s="174"/>
      <c r="BL454" s="174"/>
      <c r="BM454" s="174"/>
      <c r="BN454" s="174"/>
      <c r="BO454" s="174"/>
      <c r="BP454" s="174"/>
      <c r="BQ454" s="174"/>
      <c r="BR454" s="174"/>
      <c r="BS454" s="174"/>
      <c r="BT454" s="174"/>
      <c r="BU454" s="174"/>
      <c r="BV454" s="174"/>
      <c r="BW454" s="174"/>
      <c r="BX454" s="174"/>
      <c r="BY454" s="174"/>
      <c r="BZ454" s="174"/>
      <c r="CA454" s="174"/>
      <c r="CB454" s="174"/>
      <c r="CC454" s="174"/>
      <c r="CD454" s="174"/>
      <c r="CE454" s="174"/>
      <c r="CF454" s="174"/>
      <c r="CG454" s="174"/>
      <c r="CH454" s="174"/>
      <c r="CI454" s="174"/>
      <c r="CJ454" s="174"/>
      <c r="CK454" s="174"/>
      <c r="CL454" s="174"/>
      <c r="CM454" s="174"/>
      <c r="CN454" s="174"/>
      <c r="CO454" s="174"/>
      <c r="CP454" s="174"/>
      <c r="CQ454" s="174"/>
      <c r="CR454" s="174"/>
      <c r="CS454" s="174"/>
      <c r="CT454" s="174"/>
      <c r="CU454" s="174"/>
      <c r="CV454" s="174"/>
      <c r="CW454" s="174"/>
      <c r="CX454" s="174"/>
      <c r="CY454" s="174"/>
      <c r="CZ454" s="174"/>
      <c r="DA454" s="174"/>
      <c r="DB454" s="174"/>
      <c r="DC454" s="174"/>
      <c r="DD454" s="174"/>
      <c r="DE454" s="174"/>
      <c r="DF454" s="174"/>
      <c r="DG454" s="174"/>
      <c r="DH454" s="174"/>
      <c r="DI454" s="174"/>
      <c r="DJ454" s="174"/>
      <c r="DK454" s="174"/>
      <c r="DL454" s="174"/>
      <c r="DM454" s="174"/>
      <c r="DN454" s="174"/>
      <c r="DO454" s="174"/>
      <c r="DP454" s="174"/>
      <c r="DQ454" s="174"/>
      <c r="DR454" s="174"/>
      <c r="DS454" s="174"/>
      <c r="DT454" s="174"/>
      <c r="DU454" s="174"/>
      <c r="DV454" s="174"/>
      <c r="DW454" s="174"/>
      <c r="DX454" s="174"/>
      <c r="DY454" s="174"/>
      <c r="DZ454" s="174"/>
      <c r="EA454" s="174"/>
      <c r="EB454" s="174"/>
      <c r="EC454" s="174"/>
      <c r="ED454" s="174"/>
      <c r="EE454" s="174"/>
      <c r="EF454" s="174"/>
      <c r="EG454" s="174"/>
      <c r="EH454" s="174"/>
      <c r="EI454" s="174"/>
      <c r="EJ454" s="174"/>
      <c r="EK454" s="174"/>
      <c r="EL454" s="174"/>
      <c r="EM454" s="174"/>
      <c r="EN454" s="174"/>
      <c r="EO454" s="174"/>
      <c r="EP454" s="174"/>
      <c r="EQ454" s="174"/>
      <c r="ER454" s="174"/>
      <c r="ES454" s="174"/>
      <c r="ET454" s="174"/>
      <c r="EU454" s="174"/>
      <c r="EV454" s="174"/>
      <c r="EW454" s="174"/>
      <c r="EX454" s="174"/>
      <c r="EY454" s="174"/>
      <c r="EZ454" s="174"/>
      <c r="FA454" s="174"/>
      <c r="FB454" s="174"/>
      <c r="FC454" s="174"/>
    </row>
    <row r="455" spans="9:159" x14ac:dyDescent="0.25"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  <c r="Z455" s="174"/>
      <c r="AA455" s="174"/>
      <c r="AB455" s="174"/>
      <c r="AC455" s="174"/>
      <c r="AD455" s="174"/>
      <c r="AE455" s="174"/>
      <c r="AF455" s="174"/>
      <c r="AG455" s="174"/>
      <c r="AH455" s="174"/>
      <c r="AI455" s="174"/>
      <c r="AJ455" s="174"/>
      <c r="AK455" s="174"/>
      <c r="AL455" s="174"/>
      <c r="AM455" s="174"/>
      <c r="AN455" s="174"/>
      <c r="AO455" s="174"/>
      <c r="AP455" s="174"/>
      <c r="AQ455" s="174"/>
      <c r="AR455" s="174"/>
      <c r="AS455" s="174"/>
      <c r="AT455" s="174"/>
      <c r="AU455" s="174"/>
      <c r="AV455" s="174"/>
      <c r="AW455" s="174"/>
      <c r="AX455" s="174"/>
      <c r="AY455" s="174"/>
      <c r="AZ455" s="174"/>
      <c r="BA455" s="174"/>
      <c r="BB455" s="174"/>
      <c r="BC455" s="174"/>
      <c r="BD455" s="174"/>
      <c r="BE455" s="174"/>
      <c r="BF455" s="174"/>
      <c r="BG455" s="174"/>
      <c r="BH455" s="174"/>
      <c r="BI455" s="174"/>
      <c r="BJ455" s="174"/>
      <c r="BK455" s="174"/>
      <c r="BL455" s="174"/>
      <c r="BM455" s="174"/>
      <c r="BN455" s="174"/>
      <c r="BO455" s="174"/>
      <c r="BP455" s="174"/>
      <c r="BQ455" s="174"/>
      <c r="BR455" s="174"/>
      <c r="BS455" s="174"/>
      <c r="BT455" s="174"/>
      <c r="BU455" s="174"/>
      <c r="BV455" s="174"/>
      <c r="BW455" s="174"/>
      <c r="BX455" s="174"/>
      <c r="BY455" s="174"/>
      <c r="BZ455" s="174"/>
      <c r="CA455" s="174"/>
      <c r="CB455" s="174"/>
      <c r="CC455" s="174"/>
      <c r="CD455" s="174"/>
      <c r="CE455" s="174"/>
      <c r="CF455" s="174"/>
      <c r="CG455" s="174"/>
      <c r="CH455" s="174"/>
      <c r="CI455" s="174"/>
      <c r="CJ455" s="174"/>
      <c r="CK455" s="174"/>
      <c r="CL455" s="174"/>
      <c r="CM455" s="174"/>
      <c r="CN455" s="174"/>
      <c r="CO455" s="174"/>
      <c r="CP455" s="174"/>
      <c r="CQ455" s="174"/>
      <c r="CR455" s="174"/>
      <c r="CS455" s="174"/>
      <c r="CT455" s="174"/>
      <c r="CU455" s="174"/>
      <c r="CV455" s="174"/>
      <c r="CW455" s="174"/>
      <c r="CX455" s="174"/>
      <c r="CY455" s="174"/>
      <c r="CZ455" s="174"/>
      <c r="DA455" s="174"/>
      <c r="DB455" s="174"/>
      <c r="DC455" s="174"/>
      <c r="DD455" s="174"/>
      <c r="DE455" s="174"/>
      <c r="DF455" s="174"/>
      <c r="DG455" s="174"/>
      <c r="DH455" s="174"/>
      <c r="DI455" s="174"/>
      <c r="DJ455" s="174"/>
      <c r="DK455" s="174"/>
      <c r="DL455" s="174"/>
      <c r="DM455" s="174"/>
      <c r="DN455" s="174"/>
      <c r="DO455" s="174"/>
      <c r="DP455" s="174"/>
      <c r="DQ455" s="174"/>
      <c r="DR455" s="174"/>
      <c r="DS455" s="174"/>
      <c r="DT455" s="174"/>
      <c r="DU455" s="174"/>
      <c r="DV455" s="174"/>
      <c r="DW455" s="174"/>
      <c r="DX455" s="174"/>
      <c r="DY455" s="174"/>
      <c r="DZ455" s="174"/>
      <c r="EA455" s="174"/>
      <c r="EB455" s="174"/>
      <c r="EC455" s="174"/>
      <c r="ED455" s="174"/>
      <c r="EE455" s="174"/>
      <c r="EF455" s="174"/>
      <c r="EG455" s="174"/>
      <c r="EH455" s="174"/>
      <c r="EI455" s="174"/>
      <c r="EJ455" s="174"/>
      <c r="EK455" s="174"/>
      <c r="EL455" s="174"/>
      <c r="EM455" s="174"/>
      <c r="EN455" s="174"/>
      <c r="EO455" s="174"/>
      <c r="EP455" s="174"/>
      <c r="EQ455" s="174"/>
      <c r="ER455" s="174"/>
      <c r="ES455" s="174"/>
      <c r="ET455" s="174"/>
      <c r="EU455" s="174"/>
      <c r="EV455" s="174"/>
      <c r="EW455" s="174"/>
      <c r="EX455" s="174"/>
      <c r="EY455" s="174"/>
      <c r="EZ455" s="174"/>
      <c r="FA455" s="174"/>
      <c r="FB455" s="174"/>
      <c r="FC455" s="174"/>
    </row>
    <row r="456" spans="9:159" x14ac:dyDescent="0.25"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  <c r="Z456" s="174"/>
      <c r="AA456" s="174"/>
      <c r="AB456" s="174"/>
      <c r="AC456" s="174"/>
      <c r="AD456" s="174"/>
      <c r="AE456" s="174"/>
      <c r="AF456" s="174"/>
      <c r="AG456" s="174"/>
      <c r="AH456" s="174"/>
      <c r="AI456" s="174"/>
      <c r="AJ456" s="174"/>
      <c r="AK456" s="174"/>
      <c r="AL456" s="174"/>
      <c r="AM456" s="174"/>
      <c r="AN456" s="174"/>
      <c r="AO456" s="174"/>
      <c r="AP456" s="174"/>
      <c r="AQ456" s="174"/>
      <c r="AR456" s="174"/>
      <c r="AS456" s="174"/>
      <c r="AT456" s="174"/>
      <c r="AU456" s="174"/>
      <c r="AV456" s="174"/>
      <c r="AW456" s="174"/>
      <c r="AX456" s="174"/>
      <c r="AY456" s="174"/>
      <c r="AZ456" s="174"/>
      <c r="BA456" s="174"/>
      <c r="BB456" s="174"/>
      <c r="BC456" s="174"/>
      <c r="BD456" s="174"/>
      <c r="BE456" s="174"/>
      <c r="BF456" s="174"/>
      <c r="BG456" s="174"/>
      <c r="BH456" s="174"/>
      <c r="BI456" s="174"/>
      <c r="BJ456" s="174"/>
      <c r="BK456" s="174"/>
      <c r="BL456" s="174"/>
      <c r="BM456" s="174"/>
      <c r="BN456" s="174"/>
      <c r="BO456" s="174"/>
      <c r="BP456" s="174"/>
      <c r="BQ456" s="174"/>
      <c r="BR456" s="174"/>
      <c r="BS456" s="174"/>
      <c r="BT456" s="174"/>
      <c r="BU456" s="174"/>
      <c r="BV456" s="174"/>
      <c r="BW456" s="174"/>
      <c r="BX456" s="174"/>
      <c r="BY456" s="174"/>
      <c r="BZ456" s="174"/>
      <c r="CA456" s="174"/>
      <c r="CB456" s="174"/>
      <c r="CC456" s="174"/>
      <c r="CD456" s="174"/>
      <c r="CE456" s="174"/>
      <c r="CF456" s="174"/>
      <c r="CG456" s="174"/>
      <c r="CH456" s="174"/>
      <c r="CI456" s="174"/>
      <c r="CJ456" s="174"/>
      <c r="CK456" s="174"/>
      <c r="CL456" s="174"/>
      <c r="CM456" s="174"/>
      <c r="CN456" s="174"/>
      <c r="CO456" s="174"/>
      <c r="CP456" s="174"/>
      <c r="CQ456" s="174"/>
      <c r="CR456" s="174"/>
      <c r="CS456" s="174"/>
      <c r="CT456" s="174"/>
      <c r="CU456" s="174"/>
      <c r="CV456" s="174"/>
      <c r="CW456" s="174"/>
      <c r="CX456" s="174"/>
      <c r="CY456" s="174"/>
      <c r="CZ456" s="174"/>
      <c r="DA456" s="174"/>
      <c r="DB456" s="174"/>
      <c r="DC456" s="174"/>
      <c r="DD456" s="174"/>
      <c r="DE456" s="174"/>
      <c r="DF456" s="174"/>
      <c r="DG456" s="174"/>
      <c r="DH456" s="174"/>
      <c r="DI456" s="174"/>
      <c r="DJ456" s="174"/>
      <c r="DK456" s="174"/>
      <c r="DL456" s="174"/>
      <c r="DM456" s="174"/>
      <c r="DN456" s="174"/>
      <c r="DO456" s="174"/>
      <c r="DP456" s="174"/>
      <c r="DQ456" s="174"/>
      <c r="DR456" s="174"/>
      <c r="DS456" s="174"/>
      <c r="DT456" s="174"/>
      <c r="DU456" s="174"/>
      <c r="DV456" s="174"/>
      <c r="DW456" s="174"/>
      <c r="DX456" s="174"/>
      <c r="DY456" s="174"/>
      <c r="DZ456" s="174"/>
      <c r="EA456" s="174"/>
      <c r="EB456" s="174"/>
      <c r="EC456" s="174"/>
      <c r="ED456" s="174"/>
      <c r="EE456" s="174"/>
      <c r="EF456" s="174"/>
      <c r="EG456" s="174"/>
      <c r="EH456" s="174"/>
      <c r="EI456" s="174"/>
      <c r="EJ456" s="174"/>
      <c r="EK456" s="174"/>
      <c r="EL456" s="174"/>
      <c r="EM456" s="174"/>
      <c r="EN456" s="174"/>
      <c r="EO456" s="174"/>
      <c r="EP456" s="174"/>
      <c r="EQ456" s="174"/>
      <c r="ER456" s="174"/>
      <c r="ES456" s="174"/>
      <c r="ET456" s="174"/>
      <c r="EU456" s="174"/>
      <c r="EV456" s="174"/>
      <c r="EW456" s="174"/>
      <c r="EX456" s="174"/>
      <c r="EY456" s="174"/>
      <c r="EZ456" s="174"/>
      <c r="FA456" s="174"/>
      <c r="FB456" s="174"/>
      <c r="FC456" s="174"/>
    </row>
    <row r="457" spans="9:159" x14ac:dyDescent="0.25"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  <c r="Z457" s="174"/>
      <c r="AA457" s="174"/>
      <c r="AB457" s="174"/>
      <c r="AC457" s="174"/>
      <c r="AD457" s="174"/>
      <c r="AE457" s="174"/>
      <c r="AF457" s="174"/>
      <c r="AG457" s="174"/>
      <c r="AH457" s="174"/>
      <c r="AI457" s="174"/>
      <c r="AJ457" s="174"/>
      <c r="AK457" s="174"/>
      <c r="AL457" s="174"/>
      <c r="AM457" s="174"/>
      <c r="AN457" s="174"/>
      <c r="AO457" s="174"/>
      <c r="AP457" s="174"/>
      <c r="AQ457" s="174"/>
      <c r="AR457" s="174"/>
      <c r="AS457" s="174"/>
      <c r="AT457" s="174"/>
      <c r="AU457" s="174"/>
      <c r="AV457" s="174"/>
      <c r="AW457" s="174"/>
      <c r="AX457" s="174"/>
      <c r="AY457" s="174"/>
      <c r="AZ457" s="174"/>
      <c r="BA457" s="174"/>
      <c r="BB457" s="174"/>
      <c r="BC457" s="174"/>
      <c r="BD457" s="174"/>
      <c r="BE457" s="174"/>
      <c r="BF457" s="174"/>
      <c r="BG457" s="174"/>
      <c r="BH457" s="174"/>
      <c r="BI457" s="174"/>
      <c r="BJ457" s="174"/>
      <c r="BK457" s="174"/>
      <c r="BL457" s="174"/>
      <c r="BM457" s="174"/>
      <c r="BN457" s="174"/>
      <c r="BO457" s="174"/>
      <c r="BP457" s="174"/>
      <c r="BQ457" s="174"/>
      <c r="BR457" s="174"/>
      <c r="BS457" s="174"/>
      <c r="BT457" s="174"/>
      <c r="BU457" s="174"/>
      <c r="BV457" s="174"/>
      <c r="BW457" s="174"/>
      <c r="BX457" s="174"/>
      <c r="BY457" s="174"/>
      <c r="BZ457" s="174"/>
      <c r="CA457" s="174"/>
      <c r="CB457" s="174"/>
      <c r="CC457" s="174"/>
      <c r="CD457" s="174"/>
      <c r="CE457" s="174"/>
      <c r="CF457" s="174"/>
      <c r="CG457" s="174"/>
      <c r="CH457" s="174"/>
      <c r="CI457" s="174"/>
      <c r="CJ457" s="174"/>
      <c r="CK457" s="174"/>
      <c r="CL457" s="174"/>
      <c r="CM457" s="174"/>
      <c r="CN457" s="174"/>
      <c r="CO457" s="174"/>
      <c r="CP457" s="174"/>
      <c r="CQ457" s="174"/>
      <c r="CR457" s="174"/>
      <c r="CS457" s="174"/>
      <c r="CT457" s="174"/>
      <c r="CU457" s="174"/>
      <c r="CV457" s="174"/>
      <c r="CW457" s="174"/>
      <c r="CX457" s="174"/>
      <c r="CY457" s="174"/>
      <c r="CZ457" s="174"/>
      <c r="DA457" s="174"/>
      <c r="DB457" s="174"/>
      <c r="DC457" s="174"/>
      <c r="DD457" s="174"/>
      <c r="DE457" s="174"/>
      <c r="DF457" s="174"/>
      <c r="DG457" s="174"/>
      <c r="DH457" s="174"/>
      <c r="DI457" s="174"/>
      <c r="DJ457" s="174"/>
      <c r="DK457" s="174"/>
      <c r="DL457" s="174"/>
      <c r="DM457" s="174"/>
      <c r="DN457" s="174"/>
      <c r="DO457" s="174"/>
      <c r="DP457" s="174"/>
      <c r="DQ457" s="174"/>
      <c r="DR457" s="174"/>
      <c r="DS457" s="174"/>
      <c r="DT457" s="174"/>
      <c r="DU457" s="174"/>
      <c r="DV457" s="174"/>
      <c r="DW457" s="174"/>
      <c r="DX457" s="174"/>
      <c r="DY457" s="174"/>
      <c r="DZ457" s="174"/>
      <c r="EA457" s="174"/>
      <c r="EB457" s="174"/>
      <c r="EC457" s="174"/>
      <c r="ED457" s="174"/>
      <c r="EE457" s="174"/>
      <c r="EF457" s="174"/>
      <c r="EG457" s="174"/>
      <c r="EH457" s="174"/>
      <c r="EI457" s="174"/>
      <c r="EJ457" s="174"/>
      <c r="EK457" s="174"/>
      <c r="EL457" s="174"/>
      <c r="EM457" s="174"/>
      <c r="EN457" s="174"/>
      <c r="EO457" s="174"/>
      <c r="EP457" s="174"/>
      <c r="EQ457" s="174"/>
      <c r="ER457" s="174"/>
      <c r="ES457" s="174"/>
      <c r="ET457" s="174"/>
      <c r="EU457" s="174"/>
      <c r="EV457" s="174"/>
      <c r="EW457" s="174"/>
      <c r="EX457" s="174"/>
      <c r="EY457" s="174"/>
      <c r="EZ457" s="174"/>
      <c r="FA457" s="174"/>
      <c r="FB457" s="174"/>
      <c r="FC457" s="174"/>
    </row>
    <row r="458" spans="9:159" x14ac:dyDescent="0.25"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4"/>
      <c r="U458" s="174"/>
      <c r="V458" s="174"/>
      <c r="W458" s="174"/>
      <c r="X458" s="174"/>
      <c r="Y458" s="174"/>
      <c r="Z458" s="174"/>
      <c r="AA458" s="174"/>
      <c r="AB458" s="174"/>
      <c r="AC458" s="174"/>
      <c r="AD458" s="174"/>
      <c r="AE458" s="174"/>
      <c r="AF458" s="174"/>
      <c r="AG458" s="174"/>
      <c r="AH458" s="174"/>
      <c r="AI458" s="174"/>
      <c r="AJ458" s="174"/>
      <c r="AK458" s="174"/>
      <c r="AL458" s="174"/>
      <c r="AM458" s="174"/>
      <c r="AN458" s="174"/>
      <c r="AO458" s="174"/>
      <c r="AP458" s="174"/>
      <c r="AQ458" s="174"/>
      <c r="AR458" s="174"/>
      <c r="AS458" s="174"/>
      <c r="AT458" s="174"/>
      <c r="AU458" s="174"/>
      <c r="AV458" s="174"/>
      <c r="AW458" s="174"/>
      <c r="AX458" s="174"/>
      <c r="AY458" s="174"/>
      <c r="AZ458" s="174"/>
      <c r="BA458" s="174"/>
      <c r="BB458" s="174"/>
      <c r="BC458" s="174"/>
      <c r="BD458" s="174"/>
      <c r="BE458" s="174"/>
      <c r="BF458" s="174"/>
      <c r="BG458" s="174"/>
      <c r="BH458" s="174"/>
      <c r="BI458" s="174"/>
      <c r="BJ458" s="174"/>
      <c r="BK458" s="174"/>
      <c r="BL458" s="174"/>
      <c r="BM458" s="174"/>
      <c r="BN458" s="174"/>
      <c r="BO458" s="174"/>
      <c r="BP458" s="174"/>
      <c r="BQ458" s="174"/>
      <c r="BR458" s="174"/>
      <c r="BS458" s="174"/>
      <c r="BT458" s="174"/>
      <c r="BU458" s="174"/>
      <c r="BV458" s="174"/>
      <c r="BW458" s="174"/>
      <c r="BX458" s="174"/>
      <c r="BY458" s="174"/>
      <c r="BZ458" s="174"/>
      <c r="CA458" s="174"/>
      <c r="CB458" s="174"/>
      <c r="CC458" s="174"/>
      <c r="CD458" s="174"/>
      <c r="CE458" s="174"/>
      <c r="CF458" s="174"/>
      <c r="CG458" s="174"/>
      <c r="CH458" s="174"/>
      <c r="CI458" s="174"/>
      <c r="CJ458" s="174"/>
      <c r="CK458" s="174"/>
      <c r="CL458" s="174"/>
      <c r="CM458" s="174"/>
      <c r="CN458" s="174"/>
      <c r="CO458" s="174"/>
      <c r="CP458" s="174"/>
      <c r="CQ458" s="174"/>
      <c r="CR458" s="174"/>
      <c r="CS458" s="174"/>
      <c r="CT458" s="174"/>
      <c r="CU458" s="174"/>
      <c r="CV458" s="174"/>
      <c r="CW458" s="174"/>
      <c r="CX458" s="174"/>
      <c r="CY458" s="174"/>
      <c r="CZ458" s="174"/>
      <c r="DA458" s="174"/>
      <c r="DB458" s="174"/>
      <c r="DC458" s="174"/>
      <c r="DD458" s="174"/>
      <c r="DE458" s="174"/>
      <c r="DF458" s="174"/>
      <c r="DG458" s="174"/>
      <c r="DH458" s="174"/>
      <c r="DI458" s="174"/>
      <c r="DJ458" s="174"/>
      <c r="DK458" s="174"/>
      <c r="DL458" s="174"/>
      <c r="DM458" s="174"/>
      <c r="DN458" s="174"/>
      <c r="DO458" s="174"/>
      <c r="DP458" s="174"/>
      <c r="DQ458" s="174"/>
      <c r="DR458" s="174"/>
      <c r="DS458" s="174"/>
      <c r="DT458" s="174"/>
      <c r="DU458" s="174"/>
      <c r="DV458" s="174"/>
      <c r="DW458" s="174"/>
      <c r="DX458" s="174"/>
      <c r="DY458" s="174"/>
      <c r="DZ458" s="174"/>
      <c r="EA458" s="174"/>
      <c r="EB458" s="174"/>
      <c r="EC458" s="174"/>
      <c r="ED458" s="174"/>
      <c r="EE458" s="174"/>
      <c r="EF458" s="174"/>
      <c r="EG458" s="174"/>
      <c r="EH458" s="174"/>
      <c r="EI458" s="174"/>
      <c r="EJ458" s="174"/>
      <c r="EK458" s="174"/>
      <c r="EL458" s="174"/>
      <c r="EM458" s="174"/>
      <c r="EN458" s="174"/>
      <c r="EO458" s="174"/>
      <c r="EP458" s="174"/>
      <c r="EQ458" s="174"/>
      <c r="ER458" s="174"/>
      <c r="ES458" s="174"/>
      <c r="ET458" s="174"/>
      <c r="EU458" s="174"/>
      <c r="EV458" s="174"/>
      <c r="EW458" s="174"/>
      <c r="EX458" s="174"/>
      <c r="EY458" s="174"/>
      <c r="EZ458" s="174"/>
      <c r="FA458" s="174"/>
      <c r="FB458" s="174"/>
      <c r="FC458" s="174"/>
    </row>
    <row r="459" spans="9:159" x14ac:dyDescent="0.25"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/>
      <c r="V459" s="174"/>
      <c r="W459" s="174"/>
      <c r="X459" s="174"/>
      <c r="Y459" s="174"/>
      <c r="Z459" s="174"/>
      <c r="AA459" s="174"/>
      <c r="AB459" s="174"/>
      <c r="AC459" s="174"/>
      <c r="AD459" s="174"/>
      <c r="AE459" s="174"/>
      <c r="AF459" s="174"/>
      <c r="AG459" s="174"/>
      <c r="AH459" s="174"/>
      <c r="AI459" s="174"/>
      <c r="AJ459" s="174"/>
      <c r="AK459" s="174"/>
      <c r="AL459" s="174"/>
      <c r="AM459" s="174"/>
      <c r="AN459" s="174"/>
      <c r="AO459" s="174"/>
      <c r="AP459" s="174"/>
      <c r="AQ459" s="174"/>
      <c r="AR459" s="174"/>
      <c r="AS459" s="174"/>
      <c r="AT459" s="174"/>
      <c r="AU459" s="174"/>
      <c r="AV459" s="174"/>
      <c r="AW459" s="174"/>
      <c r="AX459" s="174"/>
      <c r="AY459" s="174"/>
      <c r="AZ459" s="174"/>
      <c r="BA459" s="174"/>
      <c r="BB459" s="174"/>
      <c r="BC459" s="174"/>
      <c r="BD459" s="174"/>
      <c r="BE459" s="174"/>
      <c r="BF459" s="174"/>
      <c r="BG459" s="174"/>
      <c r="BH459" s="174"/>
      <c r="BI459" s="174"/>
      <c r="BJ459" s="174"/>
      <c r="BK459" s="174"/>
      <c r="BL459" s="174"/>
      <c r="BM459" s="174"/>
      <c r="BN459" s="174"/>
      <c r="BO459" s="174"/>
      <c r="BP459" s="174"/>
      <c r="BQ459" s="174"/>
      <c r="BR459" s="174"/>
      <c r="BS459" s="174"/>
      <c r="BT459" s="174"/>
      <c r="BU459" s="174"/>
      <c r="BV459" s="174"/>
      <c r="BW459" s="174"/>
      <c r="BX459" s="174"/>
      <c r="BY459" s="174"/>
      <c r="BZ459" s="174"/>
      <c r="CA459" s="174"/>
      <c r="CB459" s="174"/>
      <c r="CC459" s="174"/>
      <c r="CD459" s="174"/>
      <c r="CE459" s="174"/>
      <c r="CF459" s="174"/>
      <c r="CG459" s="174"/>
      <c r="CH459" s="174"/>
      <c r="CI459" s="174"/>
      <c r="CJ459" s="174"/>
      <c r="CK459" s="174"/>
      <c r="CL459" s="174"/>
      <c r="CM459" s="174"/>
      <c r="CN459" s="174"/>
      <c r="CO459" s="174"/>
      <c r="CP459" s="174"/>
      <c r="CQ459" s="174"/>
      <c r="CR459" s="174"/>
      <c r="CS459" s="174"/>
      <c r="CT459" s="174"/>
      <c r="CU459" s="174"/>
      <c r="CV459" s="174"/>
      <c r="CW459" s="174"/>
      <c r="CX459" s="174"/>
      <c r="CY459" s="174"/>
      <c r="CZ459" s="174"/>
      <c r="DA459" s="174"/>
      <c r="DB459" s="174"/>
      <c r="DC459" s="174"/>
      <c r="DD459" s="174"/>
      <c r="DE459" s="174"/>
      <c r="DF459" s="174"/>
      <c r="DG459" s="174"/>
      <c r="DH459" s="174"/>
      <c r="DI459" s="174"/>
      <c r="DJ459" s="174"/>
      <c r="DK459" s="174"/>
      <c r="DL459" s="174"/>
      <c r="DM459" s="174"/>
      <c r="DN459" s="174"/>
      <c r="DO459" s="174"/>
      <c r="DP459" s="174"/>
      <c r="DQ459" s="174"/>
      <c r="DR459" s="174"/>
      <c r="DS459" s="174"/>
      <c r="DT459" s="174"/>
      <c r="DU459" s="174"/>
      <c r="DV459" s="174"/>
      <c r="DW459" s="174"/>
      <c r="DX459" s="174"/>
      <c r="DY459" s="174"/>
      <c r="DZ459" s="174"/>
      <c r="EA459" s="174"/>
      <c r="EB459" s="174"/>
      <c r="EC459" s="174"/>
      <c r="ED459" s="174"/>
      <c r="EE459" s="174"/>
      <c r="EF459" s="174"/>
      <c r="EG459" s="174"/>
      <c r="EH459" s="174"/>
      <c r="EI459" s="174"/>
      <c r="EJ459" s="174"/>
      <c r="EK459" s="174"/>
      <c r="EL459" s="174"/>
      <c r="EM459" s="174"/>
      <c r="EN459" s="174"/>
      <c r="EO459" s="174"/>
      <c r="EP459" s="174"/>
      <c r="EQ459" s="174"/>
      <c r="ER459" s="174"/>
      <c r="ES459" s="174"/>
      <c r="ET459" s="174"/>
      <c r="EU459" s="174"/>
      <c r="EV459" s="174"/>
      <c r="EW459" s="174"/>
      <c r="EX459" s="174"/>
      <c r="EY459" s="174"/>
      <c r="EZ459" s="174"/>
      <c r="FA459" s="174"/>
      <c r="FB459" s="174"/>
      <c r="FC459" s="174"/>
    </row>
    <row r="460" spans="9:159" x14ac:dyDescent="0.25"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4"/>
      <c r="U460" s="174"/>
      <c r="V460" s="174"/>
      <c r="W460" s="174"/>
      <c r="X460" s="174"/>
      <c r="Y460" s="174"/>
      <c r="Z460" s="174"/>
      <c r="AA460" s="174"/>
      <c r="AB460" s="174"/>
      <c r="AC460" s="174"/>
      <c r="AD460" s="174"/>
      <c r="AE460" s="174"/>
      <c r="AF460" s="174"/>
      <c r="AG460" s="174"/>
      <c r="AH460" s="174"/>
      <c r="AI460" s="174"/>
      <c r="AJ460" s="174"/>
      <c r="AK460" s="174"/>
      <c r="AL460" s="174"/>
      <c r="AM460" s="174"/>
      <c r="AN460" s="174"/>
      <c r="AO460" s="174"/>
      <c r="AP460" s="174"/>
      <c r="AQ460" s="174"/>
      <c r="AR460" s="174"/>
      <c r="AS460" s="174"/>
      <c r="AT460" s="174"/>
      <c r="AU460" s="174"/>
      <c r="AV460" s="174"/>
      <c r="AW460" s="174"/>
      <c r="AX460" s="174"/>
      <c r="AY460" s="174"/>
      <c r="AZ460" s="174"/>
      <c r="BA460" s="174"/>
      <c r="BB460" s="174"/>
      <c r="BC460" s="174"/>
      <c r="BD460" s="174"/>
      <c r="BE460" s="174"/>
      <c r="BF460" s="174"/>
      <c r="BG460" s="174"/>
      <c r="BH460" s="174"/>
      <c r="BI460" s="174"/>
      <c r="BJ460" s="174"/>
      <c r="BK460" s="174"/>
      <c r="BL460" s="174"/>
      <c r="BM460" s="174"/>
      <c r="BN460" s="174"/>
      <c r="BO460" s="174"/>
      <c r="BP460" s="174"/>
      <c r="BQ460" s="174"/>
      <c r="BR460" s="174"/>
      <c r="BS460" s="174"/>
      <c r="BT460" s="174"/>
      <c r="BU460" s="174"/>
      <c r="BV460" s="174"/>
      <c r="BW460" s="174"/>
      <c r="BX460" s="174"/>
      <c r="BY460" s="174"/>
      <c r="BZ460" s="174"/>
      <c r="CA460" s="174"/>
      <c r="CB460" s="174"/>
      <c r="CC460" s="174"/>
      <c r="CD460" s="174"/>
      <c r="CE460" s="174"/>
      <c r="CF460" s="174"/>
      <c r="CG460" s="174"/>
      <c r="CH460" s="174"/>
      <c r="CI460" s="174"/>
      <c r="CJ460" s="174"/>
      <c r="CK460" s="174"/>
      <c r="CL460" s="174"/>
      <c r="CM460" s="174"/>
      <c r="CN460" s="174"/>
      <c r="CO460" s="174"/>
      <c r="CP460" s="174"/>
      <c r="CQ460" s="174"/>
      <c r="CR460" s="174"/>
      <c r="CS460" s="174"/>
      <c r="CT460" s="174"/>
      <c r="CU460" s="174"/>
      <c r="CV460" s="174"/>
      <c r="CW460" s="174"/>
      <c r="CX460" s="174"/>
      <c r="CY460" s="174"/>
      <c r="CZ460" s="174"/>
      <c r="DA460" s="174"/>
      <c r="DB460" s="174"/>
      <c r="DC460" s="174"/>
      <c r="DD460" s="174"/>
      <c r="DE460" s="174"/>
      <c r="DF460" s="174"/>
      <c r="DG460" s="174"/>
      <c r="DH460" s="174"/>
      <c r="DI460" s="174"/>
      <c r="DJ460" s="174"/>
      <c r="DK460" s="174"/>
      <c r="DL460" s="174"/>
      <c r="DM460" s="174"/>
      <c r="DN460" s="174"/>
      <c r="DO460" s="174"/>
      <c r="DP460" s="174"/>
      <c r="DQ460" s="174"/>
      <c r="DR460" s="174"/>
      <c r="DS460" s="174"/>
      <c r="DT460" s="174"/>
      <c r="DU460" s="174"/>
      <c r="DV460" s="174"/>
      <c r="DW460" s="174"/>
      <c r="DX460" s="174"/>
      <c r="DY460" s="174"/>
      <c r="DZ460" s="174"/>
      <c r="EA460" s="174"/>
      <c r="EB460" s="174"/>
      <c r="EC460" s="174"/>
      <c r="ED460" s="174"/>
      <c r="EE460" s="174"/>
      <c r="EF460" s="174"/>
      <c r="EG460" s="174"/>
      <c r="EH460" s="174"/>
      <c r="EI460" s="174"/>
      <c r="EJ460" s="174"/>
      <c r="EK460" s="174"/>
      <c r="EL460" s="174"/>
      <c r="EM460" s="174"/>
      <c r="EN460" s="174"/>
      <c r="EO460" s="174"/>
      <c r="EP460" s="174"/>
      <c r="EQ460" s="174"/>
      <c r="ER460" s="174"/>
      <c r="ES460" s="174"/>
      <c r="ET460" s="174"/>
      <c r="EU460" s="174"/>
      <c r="EV460" s="174"/>
      <c r="EW460" s="174"/>
      <c r="EX460" s="174"/>
      <c r="EY460" s="174"/>
      <c r="EZ460" s="174"/>
      <c r="FA460" s="174"/>
      <c r="FB460" s="174"/>
      <c r="FC460" s="174"/>
    </row>
    <row r="461" spans="9:159" x14ac:dyDescent="0.25"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/>
      <c r="V461" s="174"/>
      <c r="W461" s="174"/>
      <c r="X461" s="174"/>
      <c r="Y461" s="174"/>
      <c r="Z461" s="174"/>
      <c r="AA461" s="174"/>
      <c r="AB461" s="174"/>
      <c r="AC461" s="174"/>
      <c r="AD461" s="174"/>
      <c r="AE461" s="174"/>
      <c r="AF461" s="174"/>
      <c r="AG461" s="174"/>
      <c r="AH461" s="174"/>
      <c r="AI461" s="174"/>
      <c r="AJ461" s="174"/>
      <c r="AK461" s="174"/>
      <c r="AL461" s="174"/>
      <c r="AM461" s="174"/>
      <c r="AN461" s="174"/>
      <c r="AO461" s="174"/>
      <c r="AP461" s="174"/>
      <c r="AQ461" s="174"/>
      <c r="AR461" s="174"/>
      <c r="AS461" s="174"/>
      <c r="AT461" s="174"/>
      <c r="AU461" s="174"/>
      <c r="AV461" s="174"/>
      <c r="AW461" s="174"/>
      <c r="AX461" s="174"/>
      <c r="AY461" s="174"/>
      <c r="AZ461" s="174"/>
      <c r="BA461" s="174"/>
      <c r="BB461" s="174"/>
      <c r="BC461" s="174"/>
      <c r="BD461" s="174"/>
      <c r="BE461" s="174"/>
      <c r="BF461" s="174"/>
      <c r="BG461" s="174"/>
      <c r="BH461" s="174"/>
      <c r="BI461" s="174"/>
      <c r="BJ461" s="174"/>
      <c r="BK461" s="174"/>
      <c r="BL461" s="174"/>
      <c r="BM461" s="174"/>
      <c r="BN461" s="174"/>
      <c r="BO461" s="174"/>
      <c r="BP461" s="174"/>
      <c r="BQ461" s="174"/>
      <c r="BR461" s="174"/>
      <c r="BS461" s="174"/>
      <c r="BT461" s="174"/>
      <c r="BU461" s="174"/>
      <c r="BV461" s="174"/>
      <c r="BW461" s="174"/>
      <c r="BX461" s="174"/>
      <c r="BY461" s="174"/>
      <c r="BZ461" s="174"/>
      <c r="CA461" s="174"/>
      <c r="CB461" s="174"/>
      <c r="CC461" s="174"/>
      <c r="CD461" s="174"/>
      <c r="CE461" s="174"/>
      <c r="CF461" s="174"/>
      <c r="CG461" s="174"/>
      <c r="CH461" s="174"/>
      <c r="CI461" s="174"/>
      <c r="CJ461" s="174"/>
      <c r="CK461" s="174"/>
      <c r="CL461" s="174"/>
      <c r="CM461" s="174"/>
      <c r="CN461" s="174"/>
      <c r="CO461" s="174"/>
      <c r="CP461" s="174"/>
      <c r="CQ461" s="174"/>
      <c r="CR461" s="174"/>
      <c r="CS461" s="174"/>
      <c r="CT461" s="174"/>
      <c r="CU461" s="174"/>
      <c r="CV461" s="174"/>
      <c r="CW461" s="174"/>
      <c r="CX461" s="174"/>
      <c r="CY461" s="174"/>
      <c r="CZ461" s="174"/>
      <c r="DA461" s="174"/>
      <c r="DB461" s="174"/>
      <c r="DC461" s="174"/>
      <c r="DD461" s="174"/>
      <c r="DE461" s="174"/>
      <c r="DF461" s="174"/>
      <c r="DG461" s="174"/>
      <c r="DH461" s="174"/>
      <c r="DI461" s="174"/>
      <c r="DJ461" s="174"/>
      <c r="DK461" s="174"/>
      <c r="DL461" s="174"/>
      <c r="DM461" s="174"/>
      <c r="DN461" s="174"/>
      <c r="DO461" s="174"/>
      <c r="DP461" s="174"/>
      <c r="DQ461" s="174"/>
      <c r="DR461" s="174"/>
      <c r="DS461" s="174"/>
      <c r="DT461" s="174"/>
      <c r="DU461" s="174"/>
      <c r="DV461" s="174"/>
      <c r="DW461" s="174"/>
      <c r="DX461" s="174"/>
      <c r="DY461" s="174"/>
      <c r="DZ461" s="174"/>
      <c r="EA461" s="174"/>
      <c r="EB461" s="174"/>
      <c r="EC461" s="174"/>
      <c r="ED461" s="174"/>
      <c r="EE461" s="174"/>
      <c r="EF461" s="174"/>
      <c r="EG461" s="174"/>
      <c r="EH461" s="174"/>
      <c r="EI461" s="174"/>
      <c r="EJ461" s="174"/>
      <c r="EK461" s="174"/>
      <c r="EL461" s="174"/>
      <c r="EM461" s="174"/>
      <c r="EN461" s="174"/>
      <c r="EO461" s="174"/>
      <c r="EP461" s="174"/>
      <c r="EQ461" s="174"/>
      <c r="ER461" s="174"/>
      <c r="ES461" s="174"/>
      <c r="ET461" s="174"/>
      <c r="EU461" s="174"/>
      <c r="EV461" s="174"/>
      <c r="EW461" s="174"/>
      <c r="EX461" s="174"/>
      <c r="EY461" s="174"/>
      <c r="EZ461" s="174"/>
      <c r="FA461" s="174"/>
      <c r="FB461" s="174"/>
      <c r="FC461" s="174"/>
    </row>
    <row r="462" spans="9:159" x14ac:dyDescent="0.25"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/>
      <c r="BB462" s="174"/>
      <c r="BC462" s="174"/>
      <c r="BD462" s="174"/>
      <c r="BE462" s="174"/>
      <c r="BF462" s="174"/>
      <c r="BG462" s="174"/>
      <c r="BH462" s="174"/>
      <c r="BI462" s="174"/>
      <c r="BJ462" s="174"/>
      <c r="BK462" s="174"/>
      <c r="BL462" s="174"/>
      <c r="BM462" s="174"/>
      <c r="BN462" s="174"/>
      <c r="BO462" s="174"/>
      <c r="BP462" s="174"/>
      <c r="BQ462" s="174"/>
      <c r="BR462" s="174"/>
      <c r="BS462" s="174"/>
      <c r="BT462" s="174"/>
      <c r="BU462" s="174"/>
      <c r="BV462" s="174"/>
      <c r="BW462" s="174"/>
      <c r="BX462" s="174"/>
      <c r="BY462" s="174"/>
      <c r="BZ462" s="174"/>
      <c r="CA462" s="174"/>
      <c r="CB462" s="174"/>
      <c r="CC462" s="174"/>
      <c r="CD462" s="174"/>
      <c r="CE462" s="174"/>
      <c r="CF462" s="174"/>
      <c r="CG462" s="174"/>
      <c r="CH462" s="174"/>
      <c r="CI462" s="174"/>
      <c r="CJ462" s="174"/>
      <c r="CK462" s="174"/>
      <c r="CL462" s="174"/>
      <c r="CM462" s="174"/>
      <c r="CN462" s="174"/>
      <c r="CO462" s="174"/>
      <c r="CP462" s="174"/>
      <c r="CQ462" s="174"/>
      <c r="CR462" s="174"/>
      <c r="CS462" s="174"/>
      <c r="CT462" s="174"/>
      <c r="CU462" s="174"/>
      <c r="CV462" s="174"/>
      <c r="CW462" s="174"/>
      <c r="CX462" s="174"/>
      <c r="CY462" s="174"/>
      <c r="CZ462" s="174"/>
      <c r="DA462" s="174"/>
      <c r="DB462" s="174"/>
      <c r="DC462" s="174"/>
      <c r="DD462" s="174"/>
      <c r="DE462" s="174"/>
      <c r="DF462" s="174"/>
      <c r="DG462" s="174"/>
      <c r="DH462" s="174"/>
      <c r="DI462" s="174"/>
      <c r="DJ462" s="174"/>
      <c r="DK462" s="174"/>
      <c r="DL462" s="174"/>
      <c r="DM462" s="174"/>
      <c r="DN462" s="174"/>
      <c r="DO462" s="174"/>
      <c r="DP462" s="174"/>
      <c r="DQ462" s="174"/>
      <c r="DR462" s="174"/>
      <c r="DS462" s="174"/>
      <c r="DT462" s="174"/>
      <c r="DU462" s="174"/>
      <c r="DV462" s="174"/>
      <c r="DW462" s="174"/>
      <c r="DX462" s="174"/>
      <c r="DY462" s="174"/>
      <c r="DZ462" s="174"/>
      <c r="EA462" s="174"/>
      <c r="EB462" s="174"/>
      <c r="EC462" s="174"/>
      <c r="ED462" s="174"/>
      <c r="EE462" s="174"/>
      <c r="EF462" s="174"/>
      <c r="EG462" s="174"/>
      <c r="EH462" s="174"/>
      <c r="EI462" s="174"/>
      <c r="EJ462" s="174"/>
      <c r="EK462" s="174"/>
      <c r="EL462" s="174"/>
      <c r="EM462" s="174"/>
      <c r="EN462" s="174"/>
      <c r="EO462" s="174"/>
      <c r="EP462" s="174"/>
      <c r="EQ462" s="174"/>
      <c r="ER462" s="174"/>
      <c r="ES462" s="174"/>
      <c r="ET462" s="174"/>
      <c r="EU462" s="174"/>
      <c r="EV462" s="174"/>
      <c r="EW462" s="174"/>
      <c r="EX462" s="174"/>
      <c r="EY462" s="174"/>
      <c r="EZ462" s="174"/>
      <c r="FA462" s="174"/>
      <c r="FB462" s="174"/>
      <c r="FC462" s="174"/>
    </row>
    <row r="463" spans="9:159" x14ac:dyDescent="0.25"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/>
      <c r="V463" s="174"/>
      <c r="W463" s="174"/>
      <c r="X463" s="174"/>
      <c r="Y463" s="174"/>
      <c r="Z463" s="174"/>
      <c r="AA463" s="174"/>
      <c r="AB463" s="174"/>
      <c r="AC463" s="174"/>
      <c r="AD463" s="174"/>
      <c r="AE463" s="174"/>
      <c r="AF463" s="174"/>
      <c r="AG463" s="174"/>
      <c r="AH463" s="174"/>
      <c r="AI463" s="174"/>
      <c r="AJ463" s="174"/>
      <c r="AK463" s="174"/>
      <c r="AL463" s="174"/>
      <c r="AM463" s="174"/>
      <c r="AN463" s="174"/>
      <c r="AO463" s="174"/>
      <c r="AP463" s="174"/>
      <c r="AQ463" s="174"/>
      <c r="AR463" s="174"/>
      <c r="AS463" s="174"/>
      <c r="AT463" s="174"/>
      <c r="AU463" s="174"/>
      <c r="AV463" s="174"/>
      <c r="AW463" s="174"/>
      <c r="AX463" s="174"/>
      <c r="AY463" s="174"/>
      <c r="AZ463" s="174"/>
      <c r="BA463" s="174"/>
      <c r="BB463" s="174"/>
      <c r="BC463" s="174"/>
      <c r="BD463" s="174"/>
      <c r="BE463" s="174"/>
      <c r="BF463" s="174"/>
      <c r="BG463" s="174"/>
      <c r="BH463" s="174"/>
      <c r="BI463" s="174"/>
      <c r="BJ463" s="174"/>
      <c r="BK463" s="174"/>
      <c r="BL463" s="174"/>
      <c r="BM463" s="174"/>
      <c r="BN463" s="174"/>
      <c r="BO463" s="174"/>
      <c r="BP463" s="174"/>
      <c r="BQ463" s="174"/>
      <c r="BR463" s="174"/>
      <c r="BS463" s="174"/>
      <c r="BT463" s="174"/>
      <c r="BU463" s="174"/>
      <c r="BV463" s="174"/>
      <c r="BW463" s="174"/>
      <c r="BX463" s="174"/>
      <c r="BY463" s="174"/>
      <c r="BZ463" s="174"/>
      <c r="CA463" s="174"/>
      <c r="CB463" s="174"/>
      <c r="CC463" s="174"/>
      <c r="CD463" s="174"/>
      <c r="CE463" s="174"/>
      <c r="CF463" s="174"/>
      <c r="CG463" s="174"/>
      <c r="CH463" s="174"/>
      <c r="CI463" s="174"/>
      <c r="CJ463" s="174"/>
      <c r="CK463" s="174"/>
      <c r="CL463" s="174"/>
      <c r="CM463" s="174"/>
      <c r="CN463" s="174"/>
      <c r="CO463" s="174"/>
      <c r="CP463" s="174"/>
      <c r="CQ463" s="174"/>
      <c r="CR463" s="174"/>
      <c r="CS463" s="174"/>
      <c r="CT463" s="174"/>
      <c r="CU463" s="174"/>
      <c r="CV463" s="174"/>
      <c r="CW463" s="174"/>
      <c r="CX463" s="174"/>
      <c r="CY463" s="174"/>
      <c r="CZ463" s="174"/>
      <c r="DA463" s="174"/>
      <c r="DB463" s="174"/>
      <c r="DC463" s="174"/>
      <c r="DD463" s="174"/>
      <c r="DE463" s="174"/>
      <c r="DF463" s="174"/>
      <c r="DG463" s="174"/>
      <c r="DH463" s="174"/>
      <c r="DI463" s="174"/>
      <c r="DJ463" s="174"/>
      <c r="DK463" s="174"/>
      <c r="DL463" s="174"/>
      <c r="DM463" s="174"/>
      <c r="DN463" s="174"/>
      <c r="DO463" s="174"/>
      <c r="DP463" s="174"/>
      <c r="DQ463" s="174"/>
      <c r="DR463" s="174"/>
      <c r="DS463" s="174"/>
      <c r="DT463" s="174"/>
      <c r="DU463" s="174"/>
      <c r="DV463" s="174"/>
      <c r="DW463" s="174"/>
      <c r="DX463" s="174"/>
      <c r="DY463" s="174"/>
      <c r="DZ463" s="174"/>
      <c r="EA463" s="174"/>
      <c r="EB463" s="174"/>
      <c r="EC463" s="174"/>
      <c r="ED463" s="174"/>
      <c r="EE463" s="174"/>
      <c r="EF463" s="174"/>
      <c r="EG463" s="174"/>
      <c r="EH463" s="174"/>
      <c r="EI463" s="174"/>
      <c r="EJ463" s="174"/>
      <c r="EK463" s="174"/>
      <c r="EL463" s="174"/>
      <c r="EM463" s="174"/>
      <c r="EN463" s="174"/>
      <c r="EO463" s="174"/>
      <c r="EP463" s="174"/>
      <c r="EQ463" s="174"/>
      <c r="ER463" s="174"/>
      <c r="ES463" s="174"/>
      <c r="ET463" s="174"/>
      <c r="EU463" s="174"/>
      <c r="EV463" s="174"/>
      <c r="EW463" s="174"/>
      <c r="EX463" s="174"/>
      <c r="EY463" s="174"/>
      <c r="EZ463" s="174"/>
      <c r="FA463" s="174"/>
      <c r="FB463" s="174"/>
      <c r="FC463" s="174"/>
    </row>
    <row r="464" spans="9:159" x14ac:dyDescent="0.25"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4"/>
      <c r="U464" s="174"/>
      <c r="V464" s="174"/>
      <c r="W464" s="174"/>
      <c r="X464" s="174"/>
      <c r="Y464" s="174"/>
      <c r="Z464" s="174"/>
      <c r="AA464" s="174"/>
      <c r="AB464" s="174"/>
      <c r="AC464" s="174"/>
      <c r="AD464" s="174"/>
      <c r="AE464" s="174"/>
      <c r="AF464" s="174"/>
      <c r="AG464" s="174"/>
      <c r="AH464" s="174"/>
      <c r="AI464" s="174"/>
      <c r="AJ464" s="174"/>
      <c r="AK464" s="174"/>
      <c r="AL464" s="174"/>
      <c r="AM464" s="174"/>
      <c r="AN464" s="174"/>
      <c r="AO464" s="174"/>
      <c r="AP464" s="174"/>
      <c r="AQ464" s="174"/>
      <c r="AR464" s="174"/>
      <c r="AS464" s="174"/>
      <c r="AT464" s="174"/>
      <c r="AU464" s="174"/>
      <c r="AV464" s="174"/>
      <c r="AW464" s="174"/>
      <c r="AX464" s="174"/>
      <c r="AY464" s="174"/>
      <c r="AZ464" s="174"/>
      <c r="BA464" s="174"/>
      <c r="BB464" s="174"/>
      <c r="BC464" s="174"/>
      <c r="BD464" s="174"/>
      <c r="BE464" s="174"/>
      <c r="BF464" s="174"/>
      <c r="BG464" s="174"/>
      <c r="BH464" s="174"/>
      <c r="BI464" s="174"/>
      <c r="BJ464" s="174"/>
      <c r="BK464" s="174"/>
      <c r="BL464" s="174"/>
      <c r="BM464" s="174"/>
      <c r="BN464" s="174"/>
      <c r="BO464" s="174"/>
      <c r="BP464" s="174"/>
      <c r="BQ464" s="174"/>
      <c r="BR464" s="174"/>
      <c r="BS464" s="174"/>
      <c r="BT464" s="174"/>
      <c r="BU464" s="174"/>
      <c r="BV464" s="174"/>
      <c r="BW464" s="174"/>
      <c r="BX464" s="174"/>
      <c r="BY464" s="174"/>
      <c r="BZ464" s="174"/>
      <c r="CA464" s="174"/>
      <c r="CB464" s="174"/>
      <c r="CC464" s="174"/>
      <c r="CD464" s="174"/>
      <c r="CE464" s="174"/>
      <c r="CF464" s="174"/>
      <c r="CG464" s="174"/>
      <c r="CH464" s="174"/>
      <c r="CI464" s="174"/>
      <c r="CJ464" s="174"/>
      <c r="CK464" s="174"/>
      <c r="CL464" s="174"/>
      <c r="CM464" s="174"/>
      <c r="CN464" s="174"/>
      <c r="CO464" s="174"/>
      <c r="CP464" s="174"/>
      <c r="CQ464" s="174"/>
      <c r="CR464" s="174"/>
      <c r="CS464" s="174"/>
      <c r="CT464" s="174"/>
      <c r="CU464" s="174"/>
      <c r="CV464" s="174"/>
      <c r="CW464" s="174"/>
      <c r="CX464" s="174"/>
      <c r="CY464" s="174"/>
      <c r="CZ464" s="174"/>
      <c r="DA464" s="174"/>
      <c r="DB464" s="174"/>
      <c r="DC464" s="174"/>
      <c r="DD464" s="174"/>
      <c r="DE464" s="174"/>
      <c r="DF464" s="174"/>
      <c r="DG464" s="174"/>
      <c r="DH464" s="174"/>
      <c r="DI464" s="174"/>
      <c r="DJ464" s="174"/>
      <c r="DK464" s="174"/>
      <c r="DL464" s="174"/>
      <c r="DM464" s="174"/>
      <c r="DN464" s="174"/>
      <c r="DO464" s="174"/>
      <c r="DP464" s="174"/>
      <c r="DQ464" s="174"/>
      <c r="DR464" s="174"/>
      <c r="DS464" s="174"/>
      <c r="DT464" s="174"/>
      <c r="DU464" s="174"/>
      <c r="DV464" s="174"/>
      <c r="DW464" s="174"/>
      <c r="DX464" s="174"/>
      <c r="DY464" s="174"/>
      <c r="DZ464" s="174"/>
      <c r="EA464" s="174"/>
      <c r="EB464" s="174"/>
      <c r="EC464" s="174"/>
      <c r="ED464" s="174"/>
      <c r="EE464" s="174"/>
      <c r="EF464" s="174"/>
      <c r="EG464" s="174"/>
      <c r="EH464" s="174"/>
      <c r="EI464" s="174"/>
      <c r="EJ464" s="174"/>
      <c r="EK464" s="174"/>
      <c r="EL464" s="174"/>
      <c r="EM464" s="174"/>
      <c r="EN464" s="174"/>
      <c r="EO464" s="174"/>
      <c r="EP464" s="174"/>
      <c r="EQ464" s="174"/>
      <c r="ER464" s="174"/>
      <c r="ES464" s="174"/>
      <c r="ET464" s="174"/>
      <c r="EU464" s="174"/>
      <c r="EV464" s="174"/>
      <c r="EW464" s="174"/>
      <c r="EX464" s="174"/>
      <c r="EY464" s="174"/>
      <c r="EZ464" s="174"/>
      <c r="FA464" s="174"/>
      <c r="FB464" s="174"/>
      <c r="FC464" s="174"/>
    </row>
    <row r="465" spans="9:159" x14ac:dyDescent="0.25"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/>
      <c r="V465" s="174"/>
      <c r="W465" s="174"/>
      <c r="X465" s="174"/>
      <c r="Y465" s="174"/>
      <c r="Z465" s="174"/>
      <c r="AA465" s="174"/>
      <c r="AB465" s="174"/>
      <c r="AC465" s="174"/>
      <c r="AD465" s="174"/>
      <c r="AE465" s="174"/>
      <c r="AF465" s="174"/>
      <c r="AG465" s="174"/>
      <c r="AH465" s="174"/>
      <c r="AI465" s="174"/>
      <c r="AJ465" s="174"/>
      <c r="AK465" s="174"/>
      <c r="AL465" s="174"/>
      <c r="AM465" s="174"/>
      <c r="AN465" s="174"/>
      <c r="AO465" s="174"/>
      <c r="AP465" s="174"/>
      <c r="AQ465" s="174"/>
      <c r="AR465" s="174"/>
      <c r="AS465" s="174"/>
      <c r="AT465" s="174"/>
      <c r="AU465" s="174"/>
      <c r="AV465" s="174"/>
      <c r="AW465" s="174"/>
      <c r="AX465" s="174"/>
      <c r="AY465" s="174"/>
      <c r="AZ465" s="174"/>
      <c r="BA465" s="174"/>
      <c r="BB465" s="174"/>
      <c r="BC465" s="174"/>
      <c r="BD465" s="174"/>
      <c r="BE465" s="174"/>
      <c r="BF465" s="174"/>
      <c r="BG465" s="174"/>
      <c r="BH465" s="174"/>
      <c r="BI465" s="174"/>
      <c r="BJ465" s="174"/>
      <c r="BK465" s="174"/>
      <c r="BL465" s="174"/>
      <c r="BM465" s="174"/>
      <c r="BN465" s="174"/>
      <c r="BO465" s="174"/>
      <c r="BP465" s="174"/>
      <c r="BQ465" s="174"/>
      <c r="BR465" s="174"/>
      <c r="BS465" s="174"/>
      <c r="BT465" s="174"/>
      <c r="BU465" s="174"/>
      <c r="BV465" s="174"/>
      <c r="BW465" s="174"/>
      <c r="BX465" s="174"/>
      <c r="BY465" s="174"/>
      <c r="BZ465" s="174"/>
      <c r="CA465" s="174"/>
      <c r="CB465" s="174"/>
      <c r="CC465" s="174"/>
      <c r="CD465" s="174"/>
      <c r="CE465" s="174"/>
      <c r="CF465" s="174"/>
      <c r="CG465" s="174"/>
      <c r="CH465" s="174"/>
      <c r="CI465" s="174"/>
      <c r="CJ465" s="174"/>
      <c r="CK465" s="174"/>
      <c r="CL465" s="174"/>
      <c r="CM465" s="174"/>
      <c r="CN465" s="174"/>
      <c r="CO465" s="174"/>
      <c r="CP465" s="174"/>
      <c r="CQ465" s="174"/>
      <c r="CR465" s="174"/>
      <c r="CS465" s="174"/>
      <c r="CT465" s="174"/>
      <c r="CU465" s="174"/>
      <c r="CV465" s="174"/>
      <c r="CW465" s="174"/>
      <c r="CX465" s="174"/>
      <c r="CY465" s="174"/>
      <c r="CZ465" s="174"/>
      <c r="DA465" s="174"/>
      <c r="DB465" s="174"/>
      <c r="DC465" s="174"/>
      <c r="DD465" s="174"/>
      <c r="DE465" s="174"/>
      <c r="DF465" s="174"/>
      <c r="DG465" s="174"/>
      <c r="DH465" s="174"/>
      <c r="DI465" s="174"/>
      <c r="DJ465" s="174"/>
      <c r="DK465" s="174"/>
      <c r="DL465" s="174"/>
      <c r="DM465" s="174"/>
      <c r="DN465" s="174"/>
      <c r="DO465" s="174"/>
      <c r="DP465" s="174"/>
      <c r="DQ465" s="174"/>
      <c r="DR465" s="174"/>
      <c r="DS465" s="174"/>
      <c r="DT465" s="174"/>
      <c r="DU465" s="174"/>
      <c r="DV465" s="174"/>
      <c r="DW465" s="174"/>
      <c r="DX465" s="174"/>
      <c r="DY465" s="174"/>
      <c r="DZ465" s="174"/>
      <c r="EA465" s="174"/>
      <c r="EB465" s="174"/>
      <c r="EC465" s="174"/>
      <c r="ED465" s="174"/>
      <c r="EE465" s="174"/>
      <c r="EF465" s="174"/>
      <c r="EG465" s="174"/>
      <c r="EH465" s="174"/>
      <c r="EI465" s="174"/>
      <c r="EJ465" s="174"/>
      <c r="EK465" s="174"/>
      <c r="EL465" s="174"/>
      <c r="EM465" s="174"/>
      <c r="EN465" s="174"/>
      <c r="EO465" s="174"/>
      <c r="EP465" s="174"/>
      <c r="EQ465" s="174"/>
      <c r="ER465" s="174"/>
      <c r="ES465" s="174"/>
      <c r="ET465" s="174"/>
      <c r="EU465" s="174"/>
      <c r="EV465" s="174"/>
      <c r="EW465" s="174"/>
      <c r="EX465" s="174"/>
      <c r="EY465" s="174"/>
      <c r="EZ465" s="174"/>
      <c r="FA465" s="174"/>
      <c r="FB465" s="174"/>
      <c r="FC465" s="174"/>
    </row>
    <row r="466" spans="9:159" x14ac:dyDescent="0.25"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/>
      <c r="BJ466" s="174"/>
      <c r="BK466" s="174"/>
      <c r="BL466" s="174"/>
      <c r="BM466" s="174"/>
      <c r="BN466" s="174"/>
      <c r="BO466" s="174"/>
      <c r="BP466" s="174"/>
      <c r="BQ466" s="174"/>
      <c r="BR466" s="174"/>
      <c r="BS466" s="174"/>
      <c r="BT466" s="174"/>
      <c r="BU466" s="174"/>
      <c r="BV466" s="174"/>
      <c r="BW466" s="174"/>
      <c r="BX466" s="174"/>
      <c r="BY466" s="174"/>
      <c r="BZ466" s="174"/>
      <c r="CA466" s="174"/>
      <c r="CB466" s="174"/>
      <c r="CC466" s="174"/>
      <c r="CD466" s="174"/>
      <c r="CE466" s="174"/>
      <c r="CF466" s="174"/>
      <c r="CG466" s="174"/>
      <c r="CH466" s="174"/>
      <c r="CI466" s="174"/>
      <c r="CJ466" s="174"/>
      <c r="CK466" s="174"/>
      <c r="CL466" s="174"/>
      <c r="CM466" s="174"/>
      <c r="CN466" s="174"/>
      <c r="CO466" s="174"/>
      <c r="CP466" s="174"/>
      <c r="CQ466" s="174"/>
      <c r="CR466" s="174"/>
      <c r="CS466" s="174"/>
      <c r="CT466" s="174"/>
      <c r="CU466" s="174"/>
      <c r="CV466" s="174"/>
      <c r="CW466" s="174"/>
      <c r="CX466" s="174"/>
      <c r="CY466" s="174"/>
      <c r="CZ466" s="174"/>
      <c r="DA466" s="174"/>
      <c r="DB466" s="174"/>
      <c r="DC466" s="174"/>
      <c r="DD466" s="174"/>
      <c r="DE466" s="174"/>
      <c r="DF466" s="174"/>
      <c r="DG466" s="174"/>
      <c r="DH466" s="174"/>
      <c r="DI466" s="174"/>
      <c r="DJ466" s="174"/>
      <c r="DK466" s="174"/>
      <c r="DL466" s="174"/>
      <c r="DM466" s="174"/>
      <c r="DN466" s="174"/>
      <c r="DO466" s="174"/>
      <c r="DP466" s="174"/>
      <c r="DQ466" s="174"/>
      <c r="DR466" s="174"/>
      <c r="DS466" s="174"/>
      <c r="DT466" s="174"/>
      <c r="DU466" s="174"/>
      <c r="DV466" s="174"/>
      <c r="DW466" s="174"/>
      <c r="DX466" s="174"/>
      <c r="DY466" s="174"/>
      <c r="DZ466" s="174"/>
      <c r="EA466" s="174"/>
      <c r="EB466" s="174"/>
      <c r="EC466" s="174"/>
      <c r="ED466" s="174"/>
      <c r="EE466" s="174"/>
      <c r="EF466" s="174"/>
      <c r="EG466" s="174"/>
      <c r="EH466" s="174"/>
      <c r="EI466" s="174"/>
      <c r="EJ466" s="174"/>
      <c r="EK466" s="174"/>
      <c r="EL466" s="174"/>
      <c r="EM466" s="174"/>
      <c r="EN466" s="174"/>
      <c r="EO466" s="174"/>
      <c r="EP466" s="174"/>
      <c r="EQ466" s="174"/>
      <c r="ER466" s="174"/>
      <c r="ES466" s="174"/>
      <c r="ET466" s="174"/>
      <c r="EU466" s="174"/>
      <c r="EV466" s="174"/>
      <c r="EW466" s="174"/>
      <c r="EX466" s="174"/>
      <c r="EY466" s="174"/>
      <c r="EZ466" s="174"/>
      <c r="FA466" s="174"/>
      <c r="FB466" s="174"/>
      <c r="FC466" s="174"/>
    </row>
    <row r="467" spans="9:159" x14ac:dyDescent="0.25"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/>
      <c r="V467" s="174"/>
      <c r="W467" s="174"/>
      <c r="X467" s="174"/>
      <c r="Y467" s="174"/>
      <c r="Z467" s="174"/>
      <c r="AA467" s="174"/>
      <c r="AB467" s="174"/>
      <c r="AC467" s="174"/>
      <c r="AD467" s="174"/>
      <c r="AE467" s="174"/>
      <c r="AF467" s="174"/>
      <c r="AG467" s="174"/>
      <c r="AH467" s="174"/>
      <c r="AI467" s="174"/>
      <c r="AJ467" s="174"/>
      <c r="AK467" s="174"/>
      <c r="AL467" s="174"/>
      <c r="AM467" s="174"/>
      <c r="AN467" s="174"/>
      <c r="AO467" s="174"/>
      <c r="AP467" s="174"/>
      <c r="AQ467" s="174"/>
      <c r="AR467" s="174"/>
      <c r="AS467" s="174"/>
      <c r="AT467" s="174"/>
      <c r="AU467" s="174"/>
      <c r="AV467" s="174"/>
      <c r="AW467" s="174"/>
      <c r="AX467" s="174"/>
      <c r="AY467" s="174"/>
      <c r="AZ467" s="174"/>
      <c r="BA467" s="174"/>
      <c r="BB467" s="174"/>
      <c r="BC467" s="174"/>
      <c r="BD467" s="174"/>
      <c r="BE467" s="174"/>
      <c r="BF467" s="174"/>
      <c r="BG467" s="174"/>
      <c r="BH467" s="174"/>
      <c r="BI467" s="174"/>
      <c r="BJ467" s="174"/>
      <c r="BK467" s="174"/>
      <c r="BL467" s="174"/>
      <c r="BM467" s="174"/>
      <c r="BN467" s="174"/>
      <c r="BO467" s="174"/>
      <c r="BP467" s="174"/>
      <c r="BQ467" s="174"/>
      <c r="BR467" s="174"/>
      <c r="BS467" s="174"/>
      <c r="BT467" s="174"/>
      <c r="BU467" s="174"/>
      <c r="BV467" s="174"/>
      <c r="BW467" s="174"/>
      <c r="BX467" s="174"/>
      <c r="BY467" s="174"/>
      <c r="BZ467" s="174"/>
      <c r="CA467" s="174"/>
      <c r="CB467" s="174"/>
      <c r="CC467" s="174"/>
      <c r="CD467" s="174"/>
      <c r="CE467" s="174"/>
      <c r="CF467" s="174"/>
      <c r="CG467" s="174"/>
      <c r="CH467" s="174"/>
      <c r="CI467" s="174"/>
      <c r="CJ467" s="174"/>
      <c r="CK467" s="174"/>
      <c r="CL467" s="174"/>
      <c r="CM467" s="174"/>
      <c r="CN467" s="174"/>
      <c r="CO467" s="174"/>
      <c r="CP467" s="174"/>
      <c r="CQ467" s="174"/>
      <c r="CR467" s="174"/>
      <c r="CS467" s="174"/>
      <c r="CT467" s="174"/>
      <c r="CU467" s="174"/>
      <c r="CV467" s="174"/>
      <c r="CW467" s="174"/>
      <c r="CX467" s="174"/>
      <c r="CY467" s="174"/>
      <c r="CZ467" s="174"/>
      <c r="DA467" s="174"/>
      <c r="DB467" s="174"/>
      <c r="DC467" s="174"/>
      <c r="DD467" s="174"/>
      <c r="DE467" s="174"/>
      <c r="DF467" s="174"/>
      <c r="DG467" s="174"/>
      <c r="DH467" s="174"/>
      <c r="DI467" s="174"/>
      <c r="DJ467" s="174"/>
      <c r="DK467" s="174"/>
      <c r="DL467" s="174"/>
      <c r="DM467" s="174"/>
      <c r="DN467" s="174"/>
      <c r="DO467" s="174"/>
      <c r="DP467" s="174"/>
      <c r="DQ467" s="174"/>
      <c r="DR467" s="174"/>
      <c r="DS467" s="174"/>
      <c r="DT467" s="174"/>
      <c r="DU467" s="174"/>
      <c r="DV467" s="174"/>
      <c r="DW467" s="174"/>
      <c r="DX467" s="174"/>
      <c r="DY467" s="174"/>
      <c r="DZ467" s="174"/>
      <c r="EA467" s="174"/>
      <c r="EB467" s="174"/>
      <c r="EC467" s="174"/>
      <c r="ED467" s="174"/>
      <c r="EE467" s="174"/>
      <c r="EF467" s="174"/>
      <c r="EG467" s="174"/>
      <c r="EH467" s="174"/>
      <c r="EI467" s="174"/>
      <c r="EJ467" s="174"/>
      <c r="EK467" s="174"/>
      <c r="EL467" s="174"/>
      <c r="EM467" s="174"/>
      <c r="EN467" s="174"/>
      <c r="EO467" s="174"/>
      <c r="EP467" s="174"/>
      <c r="EQ467" s="174"/>
      <c r="ER467" s="174"/>
      <c r="ES467" s="174"/>
      <c r="ET467" s="174"/>
      <c r="EU467" s="174"/>
      <c r="EV467" s="174"/>
      <c r="EW467" s="174"/>
      <c r="EX467" s="174"/>
      <c r="EY467" s="174"/>
      <c r="EZ467" s="174"/>
      <c r="FA467" s="174"/>
      <c r="FB467" s="174"/>
      <c r="FC467" s="174"/>
    </row>
    <row r="468" spans="9:159" x14ac:dyDescent="0.25"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4"/>
      <c r="U468" s="174"/>
      <c r="V468" s="174"/>
      <c r="W468" s="174"/>
      <c r="X468" s="174"/>
      <c r="Y468" s="174"/>
      <c r="Z468" s="174"/>
      <c r="AA468" s="174"/>
      <c r="AB468" s="174"/>
      <c r="AC468" s="174"/>
      <c r="AD468" s="174"/>
      <c r="AE468" s="174"/>
      <c r="AF468" s="174"/>
      <c r="AG468" s="174"/>
      <c r="AH468" s="174"/>
      <c r="AI468" s="174"/>
      <c r="AJ468" s="174"/>
      <c r="AK468" s="174"/>
      <c r="AL468" s="174"/>
      <c r="AM468" s="174"/>
      <c r="AN468" s="174"/>
      <c r="AO468" s="174"/>
      <c r="AP468" s="174"/>
      <c r="AQ468" s="174"/>
      <c r="AR468" s="174"/>
      <c r="AS468" s="174"/>
      <c r="AT468" s="174"/>
      <c r="AU468" s="174"/>
      <c r="AV468" s="174"/>
      <c r="AW468" s="174"/>
      <c r="AX468" s="174"/>
      <c r="AY468" s="174"/>
      <c r="AZ468" s="174"/>
      <c r="BA468" s="174"/>
      <c r="BB468" s="174"/>
      <c r="BC468" s="174"/>
      <c r="BD468" s="174"/>
      <c r="BE468" s="174"/>
      <c r="BF468" s="174"/>
      <c r="BG468" s="174"/>
      <c r="BH468" s="174"/>
      <c r="BI468" s="174"/>
      <c r="BJ468" s="174"/>
      <c r="BK468" s="174"/>
      <c r="BL468" s="174"/>
      <c r="BM468" s="174"/>
      <c r="BN468" s="174"/>
      <c r="BO468" s="174"/>
      <c r="BP468" s="174"/>
      <c r="BQ468" s="174"/>
      <c r="BR468" s="174"/>
      <c r="BS468" s="174"/>
      <c r="BT468" s="174"/>
      <c r="BU468" s="174"/>
      <c r="BV468" s="174"/>
      <c r="BW468" s="174"/>
      <c r="BX468" s="174"/>
      <c r="BY468" s="174"/>
      <c r="BZ468" s="174"/>
      <c r="CA468" s="174"/>
      <c r="CB468" s="174"/>
      <c r="CC468" s="174"/>
      <c r="CD468" s="174"/>
      <c r="CE468" s="174"/>
      <c r="CF468" s="174"/>
      <c r="CG468" s="174"/>
      <c r="CH468" s="174"/>
      <c r="CI468" s="174"/>
      <c r="CJ468" s="174"/>
      <c r="CK468" s="174"/>
      <c r="CL468" s="174"/>
      <c r="CM468" s="174"/>
      <c r="CN468" s="174"/>
      <c r="CO468" s="174"/>
      <c r="CP468" s="174"/>
      <c r="CQ468" s="174"/>
      <c r="CR468" s="174"/>
      <c r="CS468" s="174"/>
      <c r="CT468" s="174"/>
      <c r="CU468" s="174"/>
      <c r="CV468" s="174"/>
      <c r="CW468" s="174"/>
      <c r="CX468" s="174"/>
      <c r="CY468" s="174"/>
      <c r="CZ468" s="174"/>
      <c r="DA468" s="174"/>
      <c r="DB468" s="174"/>
      <c r="DC468" s="174"/>
      <c r="DD468" s="174"/>
      <c r="DE468" s="174"/>
      <c r="DF468" s="174"/>
      <c r="DG468" s="174"/>
      <c r="DH468" s="174"/>
      <c r="DI468" s="174"/>
      <c r="DJ468" s="174"/>
      <c r="DK468" s="174"/>
      <c r="DL468" s="174"/>
      <c r="DM468" s="174"/>
      <c r="DN468" s="174"/>
      <c r="DO468" s="174"/>
      <c r="DP468" s="174"/>
      <c r="DQ468" s="174"/>
      <c r="DR468" s="174"/>
      <c r="DS468" s="174"/>
      <c r="DT468" s="174"/>
      <c r="DU468" s="174"/>
      <c r="DV468" s="174"/>
      <c r="DW468" s="174"/>
      <c r="DX468" s="174"/>
      <c r="DY468" s="174"/>
      <c r="DZ468" s="174"/>
      <c r="EA468" s="174"/>
      <c r="EB468" s="174"/>
      <c r="EC468" s="174"/>
      <c r="ED468" s="174"/>
      <c r="EE468" s="174"/>
      <c r="EF468" s="174"/>
      <c r="EG468" s="174"/>
      <c r="EH468" s="174"/>
      <c r="EI468" s="174"/>
      <c r="EJ468" s="174"/>
      <c r="EK468" s="174"/>
      <c r="EL468" s="174"/>
      <c r="EM468" s="174"/>
      <c r="EN468" s="174"/>
      <c r="EO468" s="174"/>
      <c r="EP468" s="174"/>
      <c r="EQ468" s="174"/>
      <c r="ER468" s="174"/>
      <c r="ES468" s="174"/>
      <c r="ET468" s="174"/>
      <c r="EU468" s="174"/>
      <c r="EV468" s="174"/>
      <c r="EW468" s="174"/>
      <c r="EX468" s="174"/>
      <c r="EY468" s="174"/>
      <c r="EZ468" s="174"/>
      <c r="FA468" s="174"/>
      <c r="FB468" s="174"/>
      <c r="FC468" s="174"/>
    </row>
    <row r="469" spans="9:159" x14ac:dyDescent="0.25"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/>
      <c r="V469" s="174"/>
      <c r="W469" s="174"/>
      <c r="X469" s="174"/>
      <c r="Y469" s="174"/>
      <c r="Z469" s="174"/>
      <c r="AA469" s="174"/>
      <c r="AB469" s="174"/>
      <c r="AC469" s="174"/>
      <c r="AD469" s="174"/>
      <c r="AE469" s="174"/>
      <c r="AF469" s="174"/>
      <c r="AG469" s="174"/>
      <c r="AH469" s="174"/>
      <c r="AI469" s="174"/>
      <c r="AJ469" s="174"/>
      <c r="AK469" s="174"/>
      <c r="AL469" s="174"/>
      <c r="AM469" s="174"/>
      <c r="AN469" s="174"/>
      <c r="AO469" s="174"/>
      <c r="AP469" s="174"/>
      <c r="AQ469" s="174"/>
      <c r="AR469" s="174"/>
      <c r="AS469" s="174"/>
      <c r="AT469" s="174"/>
      <c r="AU469" s="174"/>
      <c r="AV469" s="174"/>
      <c r="AW469" s="174"/>
      <c r="AX469" s="174"/>
      <c r="AY469" s="174"/>
      <c r="AZ469" s="174"/>
      <c r="BA469" s="174"/>
      <c r="BB469" s="174"/>
      <c r="BC469" s="174"/>
      <c r="BD469" s="174"/>
      <c r="BE469" s="174"/>
      <c r="BF469" s="174"/>
      <c r="BG469" s="174"/>
      <c r="BH469" s="174"/>
      <c r="BI469" s="174"/>
      <c r="BX469" s="174"/>
      <c r="BY469" s="174"/>
      <c r="BZ469" s="174"/>
      <c r="CA469" s="174"/>
      <c r="CB469" s="174"/>
      <c r="CC469" s="174"/>
      <c r="CD469" s="174"/>
      <c r="CE469" s="174"/>
      <c r="CF469" s="174"/>
      <c r="CG469" s="174"/>
      <c r="CH469" s="174"/>
      <c r="CI469" s="174"/>
      <c r="CJ469" s="174"/>
      <c r="CK469" s="174"/>
      <c r="CL469" s="174"/>
      <c r="CM469" s="174"/>
      <c r="CN469" s="174"/>
      <c r="CO469" s="174"/>
      <c r="CP469" s="174"/>
      <c r="CQ469" s="174"/>
      <c r="CR469" s="174"/>
      <c r="CS469" s="174"/>
      <c r="CT469" s="174"/>
      <c r="CU469" s="174"/>
      <c r="CV469" s="174"/>
      <c r="CW469" s="174"/>
      <c r="CX469" s="174"/>
      <c r="CY469" s="174"/>
      <c r="CZ469" s="174"/>
      <c r="DA469" s="174"/>
      <c r="DB469" s="174"/>
      <c r="DC469" s="174"/>
      <c r="DD469" s="174"/>
      <c r="DE469" s="174"/>
      <c r="DF469" s="174"/>
      <c r="DG469" s="174"/>
      <c r="DH469" s="174"/>
      <c r="DI469" s="174"/>
      <c r="DJ469" s="174"/>
      <c r="DK469" s="174"/>
      <c r="DL469" s="174"/>
      <c r="DM469" s="174"/>
      <c r="DN469" s="174"/>
      <c r="DO469" s="174"/>
      <c r="DP469" s="174"/>
      <c r="DQ469" s="174"/>
      <c r="DR469" s="174"/>
      <c r="DS469" s="174"/>
      <c r="DT469" s="174"/>
      <c r="DU469" s="174"/>
      <c r="DV469" s="174"/>
      <c r="DW469" s="174"/>
      <c r="DX469" s="174"/>
      <c r="DY469" s="174"/>
      <c r="DZ469" s="174"/>
      <c r="EA469" s="174"/>
      <c r="EB469" s="174"/>
      <c r="EC469" s="174"/>
      <c r="ED469" s="174"/>
      <c r="EE469" s="174"/>
      <c r="EF469" s="174"/>
      <c r="EG469" s="174"/>
      <c r="EH469" s="174"/>
      <c r="EI469" s="174"/>
      <c r="EJ469" s="174"/>
      <c r="EK469" s="174"/>
      <c r="EL469" s="174"/>
      <c r="EM469" s="174"/>
      <c r="EN469" s="174"/>
      <c r="EO469" s="174"/>
      <c r="EP469" s="174"/>
      <c r="EQ469" s="174"/>
      <c r="ER469" s="174"/>
      <c r="ES469" s="174"/>
      <c r="ET469" s="174"/>
      <c r="EU469" s="174"/>
      <c r="EV469" s="174"/>
      <c r="EW469" s="174"/>
      <c r="EX469" s="174"/>
      <c r="EY469" s="174"/>
      <c r="EZ469" s="174"/>
      <c r="FA469" s="174"/>
      <c r="FB469" s="174"/>
      <c r="FC469" s="174"/>
    </row>
    <row r="470" spans="9:159" x14ac:dyDescent="0.25"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4"/>
      <c r="U470" s="174"/>
      <c r="V470" s="174"/>
      <c r="W470" s="174"/>
      <c r="X470" s="174"/>
      <c r="Y470" s="174"/>
      <c r="Z470" s="174"/>
      <c r="AA470" s="174"/>
      <c r="AB470" s="174"/>
      <c r="AC470" s="174"/>
      <c r="AD470" s="174"/>
      <c r="AE470" s="174"/>
      <c r="AF470" s="174"/>
      <c r="AG470" s="174"/>
      <c r="AH470" s="174"/>
      <c r="AI470" s="174"/>
      <c r="AJ470" s="174"/>
      <c r="AK470" s="174"/>
      <c r="AL470" s="174"/>
      <c r="AM470" s="174"/>
      <c r="AN470" s="174"/>
      <c r="AO470" s="174"/>
      <c r="AP470" s="174"/>
      <c r="AQ470" s="174"/>
      <c r="AR470" s="174"/>
      <c r="AS470" s="174"/>
      <c r="AT470" s="174"/>
      <c r="AU470" s="174"/>
      <c r="AV470" s="174"/>
      <c r="AW470" s="174"/>
      <c r="AX470" s="174"/>
      <c r="AY470" s="174"/>
      <c r="AZ470" s="174"/>
      <c r="BA470" s="174"/>
      <c r="BB470" s="174"/>
      <c r="BC470" s="174"/>
      <c r="BD470" s="174"/>
      <c r="BE470" s="174"/>
      <c r="BF470" s="174"/>
      <c r="BG470" s="174"/>
      <c r="BH470" s="174"/>
      <c r="BI470" s="174"/>
      <c r="BX470" s="174"/>
      <c r="BY470" s="174"/>
      <c r="BZ470" s="174"/>
      <c r="CA470" s="174"/>
      <c r="CB470" s="174"/>
      <c r="CC470" s="174"/>
      <c r="CD470" s="174"/>
      <c r="CE470" s="174"/>
      <c r="CF470" s="174"/>
      <c r="CG470" s="174"/>
      <c r="CH470" s="174"/>
      <c r="CI470" s="174"/>
      <c r="CJ470" s="174"/>
      <c r="CK470" s="174"/>
      <c r="CL470" s="174"/>
      <c r="CM470" s="174"/>
      <c r="CN470" s="174"/>
      <c r="CO470" s="174"/>
      <c r="CP470" s="174"/>
      <c r="CQ470" s="174"/>
      <c r="CR470" s="174"/>
      <c r="CS470" s="174"/>
      <c r="CT470" s="174"/>
      <c r="CU470" s="174"/>
      <c r="CV470" s="174"/>
      <c r="CW470" s="174"/>
      <c r="CX470" s="174"/>
      <c r="CY470" s="174"/>
      <c r="CZ470" s="174"/>
      <c r="DA470" s="174"/>
      <c r="DB470" s="174"/>
      <c r="DC470" s="174"/>
      <c r="DD470" s="174"/>
      <c r="DE470" s="174"/>
      <c r="DF470" s="174"/>
      <c r="DG470" s="174"/>
      <c r="DH470" s="174"/>
      <c r="DI470" s="174"/>
      <c r="DJ470" s="174"/>
      <c r="DK470" s="174"/>
      <c r="DL470" s="174"/>
      <c r="DM470" s="174"/>
      <c r="DN470" s="174"/>
      <c r="DO470" s="174"/>
      <c r="DP470" s="174"/>
      <c r="DQ470" s="174"/>
      <c r="DR470" s="174"/>
      <c r="DS470" s="174"/>
      <c r="DT470" s="174"/>
      <c r="DU470" s="174"/>
      <c r="DV470" s="174"/>
      <c r="DW470" s="174"/>
      <c r="DX470" s="174"/>
      <c r="DY470" s="174"/>
      <c r="DZ470" s="174"/>
      <c r="EA470" s="174"/>
      <c r="EB470" s="174"/>
      <c r="EC470" s="174"/>
      <c r="ED470" s="174"/>
      <c r="EE470" s="174"/>
      <c r="EF470" s="174"/>
      <c r="EG470" s="174"/>
      <c r="EH470" s="174"/>
      <c r="EI470" s="174"/>
      <c r="EJ470" s="174"/>
      <c r="EK470" s="174"/>
      <c r="EL470" s="174"/>
      <c r="EM470" s="174"/>
      <c r="EN470" s="174"/>
      <c r="EO470" s="174"/>
      <c r="EP470" s="174"/>
      <c r="EQ470" s="174"/>
      <c r="ER470" s="174"/>
      <c r="ES470" s="174"/>
      <c r="ET470" s="174"/>
      <c r="EU470" s="174"/>
      <c r="EV470" s="174"/>
      <c r="EW470" s="174"/>
      <c r="EX470" s="174"/>
      <c r="EY470" s="174"/>
      <c r="EZ470" s="174"/>
      <c r="FA470" s="174"/>
      <c r="FB470" s="174"/>
      <c r="FC470" s="174"/>
    </row>
    <row r="471" spans="9:159" x14ac:dyDescent="0.25"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/>
      <c r="V471" s="174"/>
      <c r="W471" s="174"/>
      <c r="X471" s="174"/>
      <c r="Y471" s="174"/>
      <c r="Z471" s="174"/>
      <c r="AA471" s="174"/>
      <c r="AB471" s="174"/>
      <c r="AC471" s="174"/>
      <c r="AD471" s="174"/>
      <c r="AE471" s="174"/>
      <c r="AF471" s="174"/>
      <c r="AG471" s="174"/>
      <c r="AH471" s="174"/>
      <c r="AI471" s="174"/>
      <c r="AJ471" s="174"/>
      <c r="AK471" s="174"/>
      <c r="AL471" s="174"/>
      <c r="AM471" s="174"/>
      <c r="AN471" s="174"/>
      <c r="AO471" s="174"/>
      <c r="AP471" s="174"/>
      <c r="AQ471" s="174"/>
      <c r="AR471" s="174"/>
      <c r="AS471" s="174"/>
      <c r="AT471" s="174"/>
      <c r="AU471" s="174"/>
      <c r="AV471" s="174"/>
      <c r="AW471" s="174"/>
      <c r="AX471" s="174"/>
      <c r="AY471" s="174"/>
      <c r="AZ471" s="174"/>
      <c r="BA471" s="174"/>
      <c r="BB471" s="174"/>
      <c r="BC471" s="174"/>
      <c r="BD471" s="174"/>
      <c r="BE471" s="174"/>
      <c r="BF471" s="174"/>
      <c r="BG471" s="174"/>
      <c r="BH471" s="174"/>
      <c r="BI471" s="174"/>
      <c r="BX471" s="174"/>
      <c r="BY471" s="174"/>
      <c r="BZ471" s="174"/>
      <c r="CA471" s="174"/>
      <c r="CB471" s="174"/>
      <c r="CC471" s="174"/>
      <c r="CD471" s="174"/>
      <c r="CE471" s="174"/>
      <c r="CF471" s="174"/>
      <c r="CG471" s="174"/>
      <c r="CH471" s="174"/>
      <c r="CI471" s="174"/>
      <c r="CJ471" s="174"/>
      <c r="CK471" s="174"/>
      <c r="CL471" s="174"/>
      <c r="CM471" s="174"/>
      <c r="CN471" s="174"/>
      <c r="CO471" s="174"/>
      <c r="CP471" s="174"/>
      <c r="CQ471" s="174"/>
      <c r="CR471" s="174"/>
      <c r="CS471" s="174"/>
      <c r="CT471" s="174"/>
      <c r="CU471" s="174"/>
      <c r="CV471" s="174"/>
      <c r="CW471" s="174"/>
      <c r="CX471" s="174"/>
      <c r="CY471" s="174"/>
      <c r="CZ471" s="174"/>
      <c r="DA471" s="174"/>
      <c r="DB471" s="174"/>
      <c r="DC471" s="174"/>
      <c r="DD471" s="174"/>
      <c r="DE471" s="174"/>
      <c r="DF471" s="174"/>
      <c r="DG471" s="174"/>
      <c r="DH471" s="174"/>
      <c r="DI471" s="174"/>
      <c r="DJ471" s="174"/>
      <c r="DK471" s="174"/>
      <c r="DL471" s="174"/>
      <c r="DM471" s="174"/>
      <c r="DN471" s="174"/>
      <c r="DO471" s="174"/>
      <c r="DP471" s="174"/>
      <c r="DQ471" s="174"/>
      <c r="DR471" s="174"/>
      <c r="DS471" s="174"/>
      <c r="DT471" s="174"/>
      <c r="DU471" s="174"/>
      <c r="DV471" s="174"/>
      <c r="DW471" s="174"/>
      <c r="DX471" s="174"/>
      <c r="DY471" s="174"/>
      <c r="DZ471" s="174"/>
      <c r="EA471" s="174"/>
      <c r="EB471" s="174"/>
      <c r="EC471" s="174"/>
      <c r="ED471" s="174"/>
      <c r="EE471" s="174"/>
      <c r="EF471" s="174"/>
      <c r="EG471" s="174"/>
      <c r="EH471" s="174"/>
      <c r="EI471" s="174"/>
      <c r="EJ471" s="174"/>
      <c r="EK471" s="174"/>
      <c r="EL471" s="174"/>
      <c r="EM471" s="174"/>
      <c r="EN471" s="174"/>
      <c r="EO471" s="174"/>
      <c r="EP471" s="174"/>
      <c r="EQ471" s="174"/>
      <c r="ER471" s="174"/>
      <c r="ES471" s="174"/>
      <c r="ET471" s="174"/>
      <c r="EU471" s="174"/>
      <c r="EV471" s="174"/>
      <c r="EW471" s="174"/>
      <c r="EX471" s="174"/>
      <c r="EY471" s="174"/>
      <c r="EZ471" s="174"/>
      <c r="FA471" s="174"/>
      <c r="FB471" s="174"/>
      <c r="FC471" s="174"/>
    </row>
    <row r="472" spans="9:159" x14ac:dyDescent="0.25"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4"/>
      <c r="U472" s="174"/>
      <c r="V472" s="174"/>
      <c r="W472" s="174"/>
      <c r="X472" s="174"/>
      <c r="Y472" s="174"/>
      <c r="Z472" s="174"/>
      <c r="AA472" s="174"/>
      <c r="AB472" s="174"/>
      <c r="AC472" s="174"/>
      <c r="AD472" s="174"/>
      <c r="AE472" s="174"/>
      <c r="AF472" s="174"/>
      <c r="AG472" s="174"/>
      <c r="AH472" s="174"/>
      <c r="AI472" s="174"/>
      <c r="AJ472" s="174"/>
      <c r="AK472" s="174"/>
      <c r="AL472" s="174"/>
      <c r="AM472" s="174"/>
      <c r="AN472" s="174"/>
      <c r="AO472" s="174"/>
      <c r="AP472" s="174"/>
      <c r="AQ472" s="174"/>
      <c r="AR472" s="174"/>
      <c r="AS472" s="174"/>
      <c r="AT472" s="174"/>
      <c r="AU472" s="174"/>
      <c r="AV472" s="174"/>
      <c r="AW472" s="174"/>
      <c r="AX472" s="174"/>
      <c r="AY472" s="174"/>
      <c r="AZ472" s="174"/>
      <c r="BA472" s="174"/>
      <c r="BB472" s="174"/>
      <c r="BC472" s="174"/>
      <c r="BD472" s="174"/>
      <c r="BE472" s="174"/>
      <c r="BF472" s="174"/>
      <c r="BG472" s="174"/>
      <c r="BH472" s="174"/>
      <c r="BI472" s="174"/>
      <c r="BX472" s="174"/>
      <c r="BY472" s="174"/>
      <c r="BZ472" s="174"/>
      <c r="CA472" s="174"/>
      <c r="CB472" s="174"/>
      <c r="CC472" s="174"/>
      <c r="CD472" s="174"/>
      <c r="CE472" s="174"/>
      <c r="CF472" s="174"/>
      <c r="CG472" s="174"/>
      <c r="CH472" s="174"/>
      <c r="CI472" s="174"/>
      <c r="CJ472" s="174"/>
      <c r="CK472" s="174"/>
      <c r="CL472" s="174"/>
      <c r="CM472" s="174"/>
      <c r="CN472" s="174"/>
      <c r="CO472" s="174"/>
      <c r="CP472" s="174"/>
      <c r="CQ472" s="174"/>
      <c r="CR472" s="174"/>
      <c r="CS472" s="174"/>
      <c r="CT472" s="174"/>
      <c r="CU472" s="174"/>
      <c r="CV472" s="174"/>
      <c r="CW472" s="174"/>
      <c r="CX472" s="174"/>
      <c r="CY472" s="174"/>
      <c r="CZ472" s="174"/>
      <c r="DA472" s="174"/>
      <c r="DB472" s="174"/>
      <c r="DC472" s="174"/>
      <c r="DD472" s="174"/>
      <c r="DE472" s="174"/>
      <c r="DF472" s="174"/>
      <c r="DG472" s="174"/>
      <c r="DH472" s="174"/>
      <c r="DI472" s="174"/>
      <c r="DJ472" s="174"/>
      <c r="DK472" s="174"/>
      <c r="DL472" s="174"/>
      <c r="DM472" s="174"/>
      <c r="DN472" s="174"/>
      <c r="DO472" s="174"/>
      <c r="DP472" s="174"/>
      <c r="DQ472" s="174"/>
      <c r="DR472" s="174"/>
      <c r="DS472" s="174"/>
      <c r="DT472" s="174"/>
      <c r="DU472" s="174"/>
      <c r="DV472" s="174"/>
      <c r="DW472" s="174"/>
      <c r="DX472" s="174"/>
      <c r="DY472" s="174"/>
      <c r="DZ472" s="174"/>
      <c r="EA472" s="174"/>
      <c r="EB472" s="174"/>
      <c r="EC472" s="174"/>
      <c r="ED472" s="174"/>
      <c r="EE472" s="174"/>
      <c r="EF472" s="174"/>
      <c r="EG472" s="174"/>
      <c r="EH472" s="174"/>
      <c r="EI472" s="174"/>
      <c r="EJ472" s="174"/>
      <c r="EK472" s="174"/>
      <c r="EL472" s="174"/>
      <c r="EM472" s="174"/>
      <c r="EN472" s="174"/>
      <c r="EO472" s="174"/>
      <c r="EP472" s="174"/>
      <c r="EQ472" s="174"/>
      <c r="ER472" s="174"/>
      <c r="ES472" s="174"/>
      <c r="ET472" s="174"/>
      <c r="EU472" s="174"/>
      <c r="EV472" s="174"/>
      <c r="EW472" s="174"/>
      <c r="EX472" s="174"/>
      <c r="EY472" s="174"/>
      <c r="EZ472" s="174"/>
      <c r="FA472" s="174"/>
      <c r="FB472" s="174"/>
      <c r="FC472" s="174"/>
    </row>
    <row r="473" spans="9:159" x14ac:dyDescent="0.25"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/>
      <c r="V473" s="174"/>
      <c r="W473" s="174"/>
      <c r="X473" s="174"/>
      <c r="Y473" s="174"/>
      <c r="Z473" s="174"/>
      <c r="AA473" s="174"/>
      <c r="AB473" s="174"/>
      <c r="AC473" s="174"/>
      <c r="AD473" s="174"/>
      <c r="AE473" s="174"/>
      <c r="AF473" s="174"/>
      <c r="AG473" s="174"/>
      <c r="AH473" s="174"/>
      <c r="AI473" s="174"/>
      <c r="AJ473" s="174"/>
      <c r="AK473" s="174"/>
      <c r="AL473" s="174"/>
      <c r="AM473" s="174"/>
      <c r="AN473" s="174"/>
      <c r="AO473" s="174"/>
      <c r="AP473" s="174"/>
      <c r="AQ473" s="174"/>
      <c r="AR473" s="174"/>
      <c r="AS473" s="174"/>
      <c r="AT473" s="174"/>
      <c r="AU473" s="174"/>
      <c r="AV473" s="174"/>
      <c r="AW473" s="174"/>
      <c r="AX473" s="174"/>
      <c r="AY473" s="174"/>
      <c r="AZ473" s="174"/>
      <c r="BA473" s="174"/>
      <c r="BB473" s="174"/>
      <c r="BC473" s="174"/>
      <c r="BD473" s="174"/>
      <c r="BE473" s="174"/>
      <c r="BF473" s="174"/>
      <c r="BG473" s="174"/>
      <c r="BH473" s="174"/>
      <c r="BI473" s="174"/>
      <c r="BX473" s="174"/>
      <c r="BY473" s="174"/>
      <c r="BZ473" s="174"/>
      <c r="CA473" s="174"/>
      <c r="CB473" s="174"/>
      <c r="CC473" s="174"/>
      <c r="CD473" s="174"/>
      <c r="CE473" s="174"/>
      <c r="CF473" s="174"/>
      <c r="CG473" s="174"/>
      <c r="CH473" s="174"/>
      <c r="CI473" s="174"/>
      <c r="CJ473" s="174"/>
      <c r="CK473" s="174"/>
      <c r="CL473" s="174"/>
      <c r="CM473" s="174"/>
      <c r="CN473" s="174"/>
      <c r="CO473" s="174"/>
      <c r="CP473" s="174"/>
      <c r="CQ473" s="174"/>
      <c r="CR473" s="174"/>
      <c r="CS473" s="174"/>
      <c r="CT473" s="174"/>
      <c r="CU473" s="174"/>
      <c r="CV473" s="174"/>
      <c r="CW473" s="174"/>
      <c r="CX473" s="174"/>
      <c r="CY473" s="174"/>
      <c r="CZ473" s="174"/>
      <c r="DA473" s="174"/>
      <c r="DB473" s="174"/>
      <c r="DC473" s="174"/>
      <c r="DD473" s="174"/>
      <c r="DE473" s="174"/>
      <c r="DF473" s="174"/>
      <c r="DG473" s="174"/>
      <c r="DH473" s="174"/>
      <c r="DI473" s="174"/>
      <c r="DJ473" s="174"/>
      <c r="DK473" s="174"/>
      <c r="DL473" s="174"/>
      <c r="DM473" s="174"/>
      <c r="DN473" s="174"/>
      <c r="DO473" s="174"/>
      <c r="DP473" s="174"/>
      <c r="DQ473" s="174"/>
      <c r="DR473" s="174"/>
      <c r="DS473" s="174"/>
      <c r="DT473" s="174"/>
      <c r="DU473" s="174"/>
      <c r="DV473" s="174"/>
      <c r="DW473" s="174"/>
      <c r="DX473" s="174"/>
      <c r="DY473" s="174"/>
      <c r="DZ473" s="174"/>
      <c r="EA473" s="174"/>
      <c r="EB473" s="174"/>
      <c r="EC473" s="174"/>
      <c r="ED473" s="174"/>
      <c r="EE473" s="174"/>
      <c r="EF473" s="174"/>
      <c r="EG473" s="174"/>
      <c r="EH473" s="174"/>
      <c r="EI473" s="174"/>
      <c r="EJ473" s="174"/>
      <c r="EK473" s="174"/>
      <c r="EL473" s="174"/>
      <c r="EM473" s="174"/>
      <c r="EN473" s="174"/>
      <c r="EO473" s="174"/>
      <c r="EP473" s="174"/>
      <c r="EQ473" s="174"/>
      <c r="ER473" s="174"/>
      <c r="ES473" s="174"/>
      <c r="ET473" s="174"/>
      <c r="EU473" s="174"/>
      <c r="EV473" s="174"/>
      <c r="EW473" s="174"/>
      <c r="EX473" s="174"/>
      <c r="EY473" s="174"/>
      <c r="EZ473" s="174"/>
      <c r="FA473" s="174"/>
      <c r="FB473" s="174"/>
      <c r="FC473" s="174"/>
    </row>
    <row r="474" spans="9:159" x14ac:dyDescent="0.25"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4"/>
      <c r="U474" s="174"/>
      <c r="V474" s="174"/>
      <c r="W474" s="174"/>
      <c r="X474" s="174"/>
      <c r="Y474" s="174"/>
      <c r="Z474" s="174"/>
      <c r="AA474" s="174"/>
      <c r="AB474" s="174"/>
      <c r="AC474" s="174"/>
      <c r="AD474" s="174"/>
      <c r="AE474" s="174"/>
      <c r="AF474" s="174"/>
      <c r="AG474" s="174"/>
      <c r="AH474" s="174"/>
      <c r="AI474" s="174"/>
      <c r="AJ474" s="174"/>
      <c r="AK474" s="174"/>
      <c r="AL474" s="174"/>
      <c r="AM474" s="174"/>
      <c r="AN474" s="174"/>
      <c r="AO474" s="174"/>
      <c r="AP474" s="174"/>
      <c r="AQ474" s="174"/>
      <c r="AR474" s="174"/>
      <c r="AS474" s="174"/>
      <c r="AT474" s="174"/>
      <c r="AU474" s="174"/>
      <c r="AV474" s="174"/>
      <c r="AW474" s="174"/>
      <c r="AX474" s="174"/>
      <c r="AY474" s="174"/>
      <c r="AZ474" s="174"/>
      <c r="BA474" s="174"/>
      <c r="BB474" s="174"/>
      <c r="BC474" s="174"/>
      <c r="BD474" s="174"/>
      <c r="BE474" s="174"/>
      <c r="BF474" s="174"/>
      <c r="BG474" s="174"/>
      <c r="BH474" s="174"/>
      <c r="BI474" s="174"/>
    </row>
    <row r="475" spans="9:159" x14ac:dyDescent="0.25"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/>
      <c r="V475" s="174"/>
      <c r="W475" s="174"/>
      <c r="X475" s="174"/>
      <c r="Y475" s="174"/>
      <c r="Z475" s="174"/>
      <c r="AA475" s="174"/>
      <c r="AB475" s="174"/>
      <c r="AC475" s="174"/>
      <c r="AD475" s="174"/>
      <c r="AE475" s="174"/>
      <c r="AF475" s="174"/>
      <c r="AG475" s="174"/>
      <c r="AH475" s="174"/>
      <c r="AI475" s="174"/>
      <c r="AJ475" s="174"/>
      <c r="AK475" s="174"/>
      <c r="AL475" s="174"/>
      <c r="AM475" s="174"/>
      <c r="AN475" s="174"/>
      <c r="AO475" s="174"/>
      <c r="AP475" s="174"/>
      <c r="AQ475" s="174"/>
      <c r="AR475" s="174"/>
      <c r="AS475" s="174"/>
      <c r="AT475" s="174"/>
      <c r="AU475" s="174"/>
      <c r="AV475" s="174"/>
      <c r="AW475" s="174"/>
      <c r="AX475" s="174"/>
      <c r="AY475" s="174"/>
      <c r="AZ475" s="174"/>
      <c r="BA475" s="174"/>
      <c r="BB475" s="174"/>
      <c r="BC475" s="174"/>
      <c r="BD475" s="174"/>
      <c r="BE475" s="174"/>
      <c r="BF475" s="174"/>
      <c r="BG475" s="174"/>
      <c r="BH475" s="174"/>
      <c r="BI475" s="174"/>
    </row>
    <row r="476" spans="9:159" x14ac:dyDescent="0.25"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4"/>
      <c r="U476" s="174"/>
      <c r="V476" s="174"/>
      <c r="W476" s="174"/>
      <c r="X476" s="174"/>
      <c r="Y476" s="174"/>
      <c r="Z476" s="174"/>
      <c r="AA476" s="174"/>
      <c r="AB476" s="174"/>
      <c r="AC476" s="174"/>
      <c r="AD476" s="174"/>
      <c r="AE476" s="174"/>
      <c r="AF476" s="174"/>
      <c r="AG476" s="174"/>
      <c r="AH476" s="174"/>
      <c r="AI476" s="174"/>
      <c r="AJ476" s="174"/>
      <c r="AK476" s="174"/>
      <c r="AL476" s="174"/>
      <c r="AM476" s="174"/>
      <c r="AN476" s="174"/>
      <c r="AO476" s="174"/>
      <c r="AP476" s="174"/>
      <c r="AQ476" s="174"/>
      <c r="AR476" s="174"/>
      <c r="AS476" s="174"/>
      <c r="AT476" s="174"/>
      <c r="AU476" s="174"/>
      <c r="AV476" s="174"/>
      <c r="AW476" s="174"/>
      <c r="AX476" s="174"/>
      <c r="AY476" s="174"/>
      <c r="AZ476" s="174"/>
      <c r="BA476" s="174"/>
      <c r="BB476" s="174"/>
      <c r="BC476" s="174"/>
      <c r="BD476" s="174"/>
      <c r="BE476" s="174"/>
      <c r="BF476" s="174"/>
      <c r="BG476" s="174"/>
      <c r="BH476" s="174"/>
      <c r="BI476" s="174"/>
    </row>
    <row r="477" spans="9:159" x14ac:dyDescent="0.25"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/>
      <c r="V477" s="174"/>
      <c r="W477" s="174"/>
      <c r="X477" s="174"/>
      <c r="Y477" s="174"/>
      <c r="Z477" s="174"/>
      <c r="AA477" s="174"/>
      <c r="AB477" s="174"/>
      <c r="AC477" s="174"/>
      <c r="AD477" s="174"/>
      <c r="AE477" s="174"/>
      <c r="AF477" s="174"/>
      <c r="AG477" s="174"/>
      <c r="AH477" s="174"/>
      <c r="AI477" s="174"/>
      <c r="AJ477" s="174"/>
      <c r="AK477" s="174"/>
      <c r="AL477" s="174"/>
      <c r="AM477" s="174"/>
      <c r="AN477" s="174"/>
      <c r="AO477" s="174"/>
      <c r="AP477" s="174"/>
      <c r="AQ477" s="174"/>
      <c r="AR477" s="174"/>
      <c r="AS477" s="174"/>
      <c r="AT477" s="174"/>
      <c r="AU477" s="174"/>
      <c r="AV477" s="174"/>
      <c r="AW477" s="174"/>
      <c r="AX477" s="174"/>
      <c r="AY477" s="174"/>
      <c r="AZ477" s="174"/>
      <c r="BA477" s="174"/>
      <c r="BB477" s="174"/>
      <c r="BC477" s="174"/>
      <c r="BD477" s="174"/>
      <c r="BE477" s="174"/>
      <c r="BF477" s="174"/>
      <c r="BG477" s="174"/>
      <c r="BH477" s="174"/>
      <c r="BI477" s="174"/>
    </row>
    <row r="478" spans="9:159" x14ac:dyDescent="0.25"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4"/>
      <c r="U478" s="174"/>
      <c r="V478" s="174"/>
      <c r="W478" s="174"/>
      <c r="X478" s="174"/>
      <c r="Y478" s="174"/>
      <c r="Z478" s="174"/>
      <c r="AA478" s="174"/>
      <c r="AB478" s="174"/>
      <c r="AC478" s="174"/>
      <c r="AD478" s="174"/>
      <c r="AE478" s="174"/>
      <c r="AF478" s="174"/>
      <c r="AG478" s="174"/>
      <c r="AH478" s="174"/>
      <c r="AI478" s="174"/>
      <c r="AJ478" s="174"/>
      <c r="AK478" s="174"/>
      <c r="AL478" s="174"/>
      <c r="AM478" s="174"/>
      <c r="AN478" s="174"/>
      <c r="AO478" s="174"/>
      <c r="AP478" s="174"/>
      <c r="AQ478" s="174"/>
      <c r="AR478" s="174"/>
      <c r="AS478" s="174"/>
      <c r="AT478" s="174"/>
      <c r="AU478" s="174"/>
      <c r="AV478" s="174"/>
      <c r="AW478" s="174"/>
      <c r="AX478" s="174"/>
      <c r="AY478" s="174"/>
      <c r="AZ478" s="174"/>
      <c r="BA478" s="174"/>
      <c r="BB478" s="174"/>
      <c r="BC478" s="174"/>
      <c r="BD478" s="174"/>
      <c r="BE478" s="174"/>
      <c r="BF478" s="174"/>
      <c r="BG478" s="174"/>
      <c r="BH478" s="174"/>
      <c r="BI478" s="174"/>
    </row>
    <row r="479" spans="9:159" x14ac:dyDescent="0.25"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/>
      <c r="V479" s="174"/>
      <c r="W479" s="174"/>
      <c r="X479" s="174"/>
      <c r="Y479" s="174"/>
      <c r="Z479" s="174"/>
      <c r="AA479" s="174"/>
      <c r="AB479" s="174"/>
      <c r="AC479" s="174"/>
      <c r="AD479" s="174"/>
      <c r="AE479" s="174"/>
      <c r="AF479" s="174"/>
      <c r="AG479" s="174"/>
      <c r="AH479" s="174"/>
      <c r="AI479" s="174"/>
      <c r="AJ479" s="174"/>
      <c r="AK479" s="174"/>
      <c r="AL479" s="174"/>
      <c r="AM479" s="174"/>
      <c r="AN479" s="174"/>
      <c r="AO479" s="174"/>
      <c r="AP479" s="174"/>
      <c r="AQ479" s="174"/>
      <c r="AR479" s="174"/>
      <c r="AS479" s="174"/>
      <c r="AT479" s="174"/>
      <c r="AU479" s="174"/>
      <c r="AV479" s="174"/>
      <c r="AW479" s="174"/>
      <c r="AX479" s="174"/>
      <c r="AY479" s="174"/>
      <c r="AZ479" s="174"/>
      <c r="BA479" s="174"/>
      <c r="BB479" s="174"/>
      <c r="BC479" s="174"/>
      <c r="BD479" s="174"/>
      <c r="BE479" s="174"/>
      <c r="BF479" s="174"/>
      <c r="BG479" s="174"/>
      <c r="BH479" s="174"/>
      <c r="BI479" s="174"/>
    </row>
    <row r="480" spans="9:159" x14ac:dyDescent="0.25"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4"/>
      <c r="U480" s="174"/>
      <c r="V480" s="174"/>
      <c r="W480" s="174"/>
      <c r="X480" s="174"/>
      <c r="Y480" s="174"/>
      <c r="Z480" s="174"/>
      <c r="AA480" s="174"/>
      <c r="AB480" s="174"/>
      <c r="AC480" s="174"/>
      <c r="AD480" s="174"/>
      <c r="AE480" s="174"/>
      <c r="AF480" s="174"/>
      <c r="AG480" s="174"/>
      <c r="AH480" s="174"/>
      <c r="AI480" s="174"/>
      <c r="AJ480" s="174"/>
      <c r="AK480" s="174"/>
      <c r="AL480" s="174"/>
      <c r="AM480" s="174"/>
      <c r="AN480" s="174"/>
      <c r="AO480" s="174"/>
      <c r="AP480" s="174"/>
      <c r="AQ480" s="174"/>
      <c r="AR480" s="174"/>
      <c r="AS480" s="174"/>
      <c r="AT480" s="174"/>
      <c r="AU480" s="174"/>
      <c r="AV480" s="174"/>
      <c r="AW480" s="174"/>
      <c r="AX480" s="174"/>
      <c r="AY480" s="174"/>
      <c r="AZ480" s="174"/>
      <c r="BA480" s="174"/>
      <c r="BB480" s="174"/>
      <c r="BC480" s="174"/>
      <c r="BD480" s="174"/>
      <c r="BE480" s="174"/>
      <c r="BF480" s="174"/>
      <c r="BG480" s="174"/>
      <c r="BH480" s="174"/>
      <c r="BI480" s="174"/>
    </row>
    <row r="481" spans="9:61" x14ac:dyDescent="0.25"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174"/>
      <c r="Y481" s="174"/>
      <c r="Z481" s="174"/>
      <c r="AA481" s="174"/>
      <c r="AB481" s="174"/>
      <c r="AC481" s="174"/>
      <c r="AD481" s="174"/>
      <c r="AE481" s="174"/>
      <c r="AF481" s="174"/>
      <c r="AG481" s="174"/>
      <c r="AH481" s="174"/>
      <c r="AI481" s="174"/>
      <c r="AJ481" s="174"/>
      <c r="AK481" s="174"/>
      <c r="AL481" s="174"/>
      <c r="AM481" s="174"/>
      <c r="AN481" s="174"/>
      <c r="AO481" s="174"/>
      <c r="AP481" s="174"/>
      <c r="AQ481" s="174"/>
      <c r="AR481" s="174"/>
      <c r="AS481" s="174"/>
      <c r="AT481" s="174"/>
      <c r="AU481" s="174"/>
      <c r="AV481" s="174"/>
      <c r="AW481" s="174"/>
      <c r="AX481" s="174"/>
      <c r="AY481" s="174"/>
      <c r="AZ481" s="174"/>
      <c r="BA481" s="174"/>
      <c r="BB481" s="174"/>
      <c r="BC481" s="174"/>
      <c r="BD481" s="174"/>
      <c r="BE481" s="174"/>
      <c r="BF481" s="174"/>
      <c r="BG481" s="174"/>
      <c r="BH481" s="174"/>
      <c r="BI481" s="174"/>
    </row>
    <row r="482" spans="9:61" x14ac:dyDescent="0.25"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174"/>
      <c r="Y482" s="174"/>
      <c r="Z482" s="174"/>
      <c r="AA482" s="174"/>
      <c r="AB482" s="174"/>
      <c r="AC482" s="174"/>
      <c r="AD482" s="174"/>
      <c r="AE482" s="174"/>
      <c r="AF482" s="174"/>
      <c r="AG482" s="174"/>
      <c r="AH482" s="174"/>
      <c r="AI482" s="174"/>
      <c r="AJ482" s="174"/>
      <c r="AK482" s="174"/>
      <c r="AL482" s="174"/>
      <c r="AM482" s="174"/>
      <c r="AN482" s="174"/>
      <c r="AO482" s="174"/>
      <c r="AP482" s="174"/>
      <c r="AQ482" s="174"/>
      <c r="AR482" s="174"/>
      <c r="AS482" s="174"/>
      <c r="AT482" s="174"/>
      <c r="AU482" s="174"/>
      <c r="AV482" s="174"/>
      <c r="AW482" s="174"/>
      <c r="AX482" s="174"/>
      <c r="AY482" s="174"/>
      <c r="AZ482" s="174"/>
      <c r="BA482" s="174"/>
      <c r="BB482" s="174"/>
      <c r="BC482" s="174"/>
      <c r="BD482" s="174"/>
      <c r="BE482" s="174"/>
      <c r="BF482" s="174"/>
      <c r="BG482" s="174"/>
      <c r="BH482" s="174"/>
      <c r="BI482" s="174"/>
    </row>
    <row r="483" spans="9:61" x14ac:dyDescent="0.25"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174"/>
      <c r="Y483" s="174"/>
      <c r="Z483" s="174"/>
      <c r="AA483" s="174"/>
      <c r="AB483" s="174"/>
      <c r="AC483" s="174"/>
      <c r="AD483" s="174"/>
      <c r="AE483" s="174"/>
      <c r="AF483" s="174"/>
      <c r="AG483" s="174"/>
      <c r="AH483" s="174"/>
      <c r="AI483" s="174"/>
      <c r="AJ483" s="174"/>
      <c r="AK483" s="174"/>
      <c r="AL483" s="174"/>
      <c r="AM483" s="174"/>
      <c r="AN483" s="174"/>
      <c r="AO483" s="174"/>
      <c r="AP483" s="174"/>
      <c r="AQ483" s="174"/>
      <c r="AR483" s="174"/>
      <c r="AS483" s="174"/>
      <c r="AT483" s="174"/>
      <c r="AU483" s="174"/>
      <c r="AV483" s="174"/>
      <c r="AW483" s="174"/>
      <c r="AX483" s="174"/>
      <c r="AY483" s="174"/>
      <c r="AZ483" s="174"/>
      <c r="BA483" s="174"/>
      <c r="BB483" s="174"/>
      <c r="BC483" s="174"/>
      <c r="BD483" s="174"/>
      <c r="BE483" s="174"/>
      <c r="BF483" s="174"/>
      <c r="BG483" s="174"/>
      <c r="BH483" s="174"/>
      <c r="BI483" s="174"/>
    </row>
    <row r="484" spans="9:61" x14ac:dyDescent="0.25"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174"/>
      <c r="Y484" s="174"/>
      <c r="Z484" s="174"/>
      <c r="AA484" s="174"/>
      <c r="AB484" s="174"/>
      <c r="AC484" s="174"/>
      <c r="AD484" s="174"/>
      <c r="AE484" s="174"/>
      <c r="AF484" s="174"/>
      <c r="AG484" s="174"/>
      <c r="AH484" s="174"/>
      <c r="AI484" s="174"/>
      <c r="AJ484" s="174"/>
      <c r="AK484" s="174"/>
      <c r="AL484" s="174"/>
      <c r="AM484" s="174"/>
      <c r="AN484" s="174"/>
      <c r="AO484" s="174"/>
      <c r="AP484" s="174"/>
      <c r="AQ484" s="174"/>
      <c r="AR484" s="174"/>
      <c r="AS484" s="174"/>
      <c r="AT484" s="174"/>
      <c r="AU484" s="174"/>
      <c r="AV484" s="174"/>
      <c r="AW484" s="174"/>
      <c r="AX484" s="174"/>
      <c r="AY484" s="174"/>
      <c r="AZ484" s="174"/>
      <c r="BA484" s="174"/>
      <c r="BB484" s="174"/>
      <c r="BC484" s="174"/>
      <c r="BD484" s="174"/>
      <c r="BE484" s="174"/>
      <c r="BF484" s="174"/>
      <c r="BG484" s="174"/>
      <c r="BH484" s="174"/>
      <c r="BI484" s="174"/>
    </row>
    <row r="485" spans="9:61" x14ac:dyDescent="0.25"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174"/>
      <c r="Y485" s="174"/>
      <c r="Z485" s="174"/>
      <c r="AA485" s="174"/>
      <c r="AB485" s="174"/>
      <c r="AC485" s="174"/>
      <c r="AD485" s="174"/>
      <c r="AE485" s="174"/>
      <c r="AF485" s="174"/>
      <c r="AG485" s="174"/>
      <c r="AH485" s="174"/>
      <c r="AI485" s="174"/>
      <c r="AJ485" s="174"/>
      <c r="AK485" s="174"/>
      <c r="AL485" s="174"/>
      <c r="AM485" s="174"/>
      <c r="AN485" s="174"/>
      <c r="AO485" s="174"/>
      <c r="AP485" s="174"/>
      <c r="AQ485" s="174"/>
      <c r="AR485" s="174"/>
      <c r="AS485" s="174"/>
      <c r="AT485" s="174"/>
      <c r="AU485" s="174"/>
      <c r="AV485" s="174"/>
      <c r="AW485" s="174"/>
      <c r="AX485" s="174"/>
      <c r="AY485" s="174"/>
      <c r="AZ485" s="174"/>
      <c r="BA485" s="174"/>
      <c r="BB485" s="174"/>
      <c r="BC485" s="174"/>
      <c r="BD485" s="174"/>
      <c r="BE485" s="174"/>
      <c r="BF485" s="174"/>
      <c r="BG485" s="174"/>
      <c r="BH485" s="174"/>
      <c r="BI485" s="174"/>
    </row>
    <row r="486" spans="9:61" x14ac:dyDescent="0.25"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174"/>
      <c r="Y486" s="174"/>
      <c r="Z486" s="174"/>
      <c r="AA486" s="174"/>
      <c r="AB486" s="174"/>
      <c r="AC486" s="174"/>
      <c r="AD486" s="174"/>
      <c r="AE486" s="174"/>
      <c r="AF486" s="174"/>
      <c r="AG486" s="174"/>
      <c r="AH486" s="174"/>
      <c r="AI486" s="174"/>
      <c r="AJ486" s="174"/>
      <c r="AK486" s="174"/>
      <c r="AL486" s="174"/>
      <c r="AM486" s="174"/>
      <c r="AN486" s="174"/>
      <c r="AO486" s="174"/>
      <c r="AP486" s="174"/>
      <c r="AQ486" s="174"/>
      <c r="AR486" s="174"/>
      <c r="AS486" s="174"/>
      <c r="AT486" s="174"/>
      <c r="AU486" s="174"/>
      <c r="AV486" s="174"/>
      <c r="AW486" s="174"/>
      <c r="AX486" s="174"/>
      <c r="AY486" s="174"/>
      <c r="AZ486" s="174"/>
      <c r="BA486" s="174"/>
      <c r="BB486" s="174"/>
      <c r="BC486" s="174"/>
      <c r="BD486" s="174"/>
      <c r="BE486" s="174"/>
      <c r="BF486" s="174"/>
      <c r="BG486" s="174"/>
      <c r="BH486" s="174"/>
      <c r="BI486" s="174"/>
    </row>
    <row r="487" spans="9:61" x14ac:dyDescent="0.25"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174"/>
      <c r="Y487" s="174"/>
      <c r="Z487" s="174"/>
      <c r="AA487" s="174"/>
      <c r="AB487" s="174"/>
      <c r="AC487" s="174"/>
      <c r="AD487" s="174"/>
      <c r="AE487" s="174"/>
      <c r="AF487" s="174"/>
      <c r="AG487" s="174"/>
      <c r="AH487" s="174"/>
      <c r="AI487" s="174"/>
      <c r="AJ487" s="174"/>
      <c r="AK487" s="174"/>
      <c r="AL487" s="174"/>
      <c r="AM487" s="174"/>
      <c r="AN487" s="174"/>
      <c r="AO487" s="174"/>
      <c r="AP487" s="174"/>
      <c r="AQ487" s="174"/>
      <c r="AR487" s="174"/>
      <c r="AS487" s="174"/>
      <c r="AT487" s="174"/>
      <c r="AU487" s="174"/>
      <c r="AV487" s="174"/>
      <c r="AW487" s="174"/>
      <c r="AX487" s="174"/>
      <c r="AY487" s="174"/>
      <c r="AZ487" s="174"/>
      <c r="BA487" s="174"/>
      <c r="BB487" s="174"/>
      <c r="BC487" s="174"/>
      <c r="BD487" s="174"/>
      <c r="BE487" s="174"/>
      <c r="BF487" s="174"/>
      <c r="BG487" s="174"/>
      <c r="BH487" s="174"/>
      <c r="BI487" s="174"/>
    </row>
    <row r="488" spans="9:61" x14ac:dyDescent="0.25"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174"/>
      <c r="Y488" s="174"/>
      <c r="Z488" s="174"/>
      <c r="AA488" s="174"/>
      <c r="AB488" s="174"/>
      <c r="AC488" s="174"/>
      <c r="AD488" s="174"/>
      <c r="AE488" s="174"/>
      <c r="AF488" s="174"/>
      <c r="AG488" s="174"/>
      <c r="AH488" s="174"/>
      <c r="AI488" s="174"/>
      <c r="AJ488" s="174"/>
      <c r="AK488" s="174"/>
      <c r="AL488" s="174"/>
      <c r="AM488" s="174"/>
      <c r="AN488" s="174"/>
      <c r="AO488" s="174"/>
      <c r="AP488" s="174"/>
      <c r="AQ488" s="174"/>
      <c r="AR488" s="174"/>
      <c r="AS488" s="174"/>
      <c r="AT488" s="174"/>
      <c r="AU488" s="174"/>
      <c r="AV488" s="174"/>
      <c r="AW488" s="174"/>
      <c r="AX488" s="174"/>
      <c r="AY488" s="174"/>
      <c r="AZ488" s="174"/>
      <c r="BA488" s="174"/>
      <c r="BB488" s="174"/>
      <c r="BC488" s="174"/>
      <c r="BD488" s="174"/>
      <c r="BE488" s="174"/>
      <c r="BF488" s="174"/>
      <c r="BG488" s="174"/>
      <c r="BH488" s="174"/>
      <c r="BI488" s="174"/>
    </row>
    <row r="489" spans="9:61" x14ac:dyDescent="0.25"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174"/>
      <c r="Y489" s="174"/>
      <c r="Z489" s="174"/>
      <c r="AA489" s="174"/>
      <c r="AB489" s="174"/>
      <c r="AC489" s="174"/>
      <c r="AD489" s="174"/>
      <c r="AE489" s="174"/>
      <c r="AF489" s="174"/>
      <c r="AG489" s="174"/>
      <c r="AH489" s="174"/>
      <c r="AI489" s="174"/>
      <c r="AJ489" s="174"/>
      <c r="AK489" s="174"/>
      <c r="AL489" s="174"/>
      <c r="AM489" s="174"/>
      <c r="AN489" s="174"/>
      <c r="AO489" s="174"/>
      <c r="AP489" s="174"/>
      <c r="AQ489" s="174"/>
      <c r="AR489" s="174"/>
      <c r="AS489" s="174"/>
      <c r="AT489" s="174"/>
      <c r="AU489" s="174"/>
      <c r="AV489" s="174"/>
      <c r="AW489" s="174"/>
      <c r="AX489" s="174"/>
      <c r="AY489" s="174"/>
      <c r="AZ489" s="174"/>
      <c r="BA489" s="174"/>
      <c r="BB489" s="174"/>
      <c r="BC489" s="174"/>
      <c r="BD489" s="174"/>
      <c r="BE489" s="174"/>
      <c r="BF489" s="174"/>
      <c r="BG489" s="174"/>
      <c r="BH489" s="174"/>
      <c r="BI489" s="174"/>
    </row>
    <row r="490" spans="9:61" x14ac:dyDescent="0.25"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174"/>
      <c r="Y490" s="174"/>
      <c r="Z490" s="174"/>
      <c r="AA490" s="174"/>
      <c r="AB490" s="174"/>
      <c r="AC490" s="174"/>
      <c r="AD490" s="174"/>
      <c r="AE490" s="174"/>
      <c r="AF490" s="174"/>
      <c r="AG490" s="174"/>
      <c r="AH490" s="174"/>
      <c r="AI490" s="174"/>
      <c r="AJ490" s="174"/>
      <c r="AK490" s="174"/>
      <c r="AL490" s="174"/>
      <c r="AM490" s="174"/>
      <c r="AN490" s="174"/>
      <c r="AO490" s="174"/>
      <c r="AP490" s="174"/>
      <c r="AQ490" s="174"/>
      <c r="AR490" s="174"/>
      <c r="AS490" s="174"/>
      <c r="AT490" s="174"/>
      <c r="AU490" s="174"/>
      <c r="AV490" s="174"/>
      <c r="AW490" s="174"/>
      <c r="AX490" s="174"/>
      <c r="AY490" s="174"/>
      <c r="AZ490" s="174"/>
      <c r="BA490" s="174"/>
      <c r="BB490" s="174"/>
      <c r="BC490" s="174"/>
      <c r="BD490" s="174"/>
      <c r="BE490" s="174"/>
      <c r="BF490" s="174"/>
      <c r="BG490" s="174"/>
      <c r="BH490" s="174"/>
      <c r="BI490" s="174"/>
    </row>
    <row r="491" spans="9:61" x14ac:dyDescent="0.25"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174"/>
      <c r="Y491" s="174"/>
      <c r="Z491" s="174"/>
      <c r="AA491" s="174"/>
      <c r="AB491" s="174"/>
      <c r="AC491" s="174"/>
      <c r="AD491" s="174"/>
      <c r="AE491" s="174"/>
      <c r="AF491" s="174"/>
      <c r="AG491" s="174"/>
      <c r="AH491" s="174"/>
      <c r="AI491" s="174"/>
      <c r="AJ491" s="174"/>
      <c r="AK491" s="174"/>
      <c r="AL491" s="174"/>
      <c r="AM491" s="174"/>
      <c r="AN491" s="174"/>
      <c r="AO491" s="174"/>
      <c r="AP491" s="174"/>
      <c r="AQ491" s="174"/>
      <c r="AR491" s="174"/>
      <c r="AS491" s="174"/>
      <c r="AT491" s="174"/>
      <c r="AU491" s="174"/>
      <c r="AV491" s="174"/>
      <c r="AW491" s="174"/>
      <c r="AX491" s="174"/>
      <c r="AY491" s="174"/>
      <c r="AZ491" s="174"/>
      <c r="BA491" s="174"/>
      <c r="BB491" s="174"/>
      <c r="BC491" s="174"/>
      <c r="BD491" s="174"/>
      <c r="BE491" s="174"/>
      <c r="BF491" s="174"/>
      <c r="BG491" s="174"/>
      <c r="BH491" s="174"/>
      <c r="BI491" s="174"/>
    </row>
    <row r="492" spans="9:61" x14ac:dyDescent="0.25"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  <c r="AE492" s="174"/>
      <c r="AF492" s="174"/>
      <c r="AG492" s="174"/>
      <c r="AH492" s="174"/>
      <c r="AI492" s="174"/>
      <c r="AJ492" s="174"/>
      <c r="AK492" s="174"/>
      <c r="AL492" s="174"/>
      <c r="AM492" s="174"/>
      <c r="AN492" s="174"/>
      <c r="AO492" s="174"/>
      <c r="AP492" s="174"/>
      <c r="AQ492" s="174"/>
      <c r="AR492" s="174"/>
      <c r="AS492" s="174"/>
      <c r="AT492" s="174"/>
      <c r="AU492" s="174"/>
      <c r="AV492" s="174"/>
      <c r="AW492" s="174"/>
      <c r="AX492" s="174"/>
      <c r="AY492" s="174"/>
      <c r="AZ492" s="174"/>
      <c r="BA492" s="174"/>
      <c r="BB492" s="174"/>
      <c r="BC492" s="174"/>
      <c r="BD492" s="174"/>
      <c r="BE492" s="174"/>
      <c r="BF492" s="174"/>
      <c r="BG492" s="174"/>
      <c r="BH492" s="174"/>
      <c r="BI492" s="174"/>
    </row>
    <row r="493" spans="9:61" x14ac:dyDescent="0.25"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  <c r="AE493" s="174"/>
      <c r="AF493" s="174"/>
      <c r="AG493" s="174"/>
      <c r="AH493" s="174"/>
      <c r="AI493" s="174"/>
      <c r="AJ493" s="174"/>
      <c r="AK493" s="174"/>
      <c r="AL493" s="174"/>
      <c r="AM493" s="174"/>
      <c r="AN493" s="174"/>
      <c r="AO493" s="174"/>
      <c r="AP493" s="174"/>
      <c r="AQ493" s="174"/>
      <c r="AR493" s="174"/>
      <c r="AS493" s="174"/>
      <c r="AT493" s="174"/>
      <c r="AU493" s="174"/>
      <c r="AV493" s="174"/>
      <c r="AW493" s="174"/>
      <c r="AX493" s="174"/>
      <c r="AY493" s="174"/>
      <c r="AZ493" s="174"/>
      <c r="BA493" s="174"/>
      <c r="BB493" s="174"/>
      <c r="BC493" s="174"/>
      <c r="BD493" s="174"/>
      <c r="BE493" s="174"/>
      <c r="BF493" s="174"/>
      <c r="BG493" s="174"/>
      <c r="BH493" s="174"/>
      <c r="BI493" s="174"/>
    </row>
    <row r="494" spans="9:61" x14ac:dyDescent="0.25"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  <c r="AC494" s="174"/>
      <c r="AD494" s="174"/>
      <c r="AE494" s="174"/>
      <c r="AF494" s="174"/>
      <c r="AG494" s="174"/>
      <c r="AH494" s="174"/>
      <c r="AI494" s="174"/>
      <c r="AJ494" s="174"/>
      <c r="AK494" s="174"/>
      <c r="AL494" s="174"/>
      <c r="AM494" s="174"/>
      <c r="AN494" s="174"/>
      <c r="AO494" s="174"/>
      <c r="AP494" s="174"/>
      <c r="AQ494" s="174"/>
      <c r="AR494" s="174"/>
      <c r="AS494" s="174"/>
      <c r="AT494" s="174"/>
      <c r="AU494" s="174"/>
      <c r="AV494" s="174"/>
      <c r="AW494" s="174"/>
      <c r="AX494" s="174"/>
      <c r="AY494" s="174"/>
      <c r="AZ494" s="174"/>
      <c r="BA494" s="174"/>
      <c r="BB494" s="174"/>
      <c r="BC494" s="174"/>
      <c r="BD494" s="174"/>
      <c r="BE494" s="174"/>
      <c r="BF494" s="174"/>
      <c r="BG494" s="174"/>
      <c r="BH494" s="174"/>
      <c r="BI494" s="174"/>
    </row>
    <row r="495" spans="9:61" x14ac:dyDescent="0.25"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174"/>
      <c r="AP495" s="174"/>
      <c r="AQ495" s="174"/>
      <c r="AR495" s="174"/>
      <c r="AS495" s="174"/>
      <c r="AT495" s="174"/>
      <c r="AU495" s="174"/>
      <c r="AV495" s="174"/>
      <c r="AW495" s="174"/>
      <c r="AX495" s="174"/>
      <c r="AY495" s="174"/>
      <c r="AZ495" s="174"/>
      <c r="BA495" s="174"/>
      <c r="BB495" s="174"/>
      <c r="BC495" s="174"/>
      <c r="BD495" s="174"/>
      <c r="BE495" s="174"/>
      <c r="BF495" s="174"/>
      <c r="BG495" s="174"/>
      <c r="BH495" s="174"/>
      <c r="BI495" s="174"/>
    </row>
    <row r="496" spans="9:61" x14ac:dyDescent="0.25"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</row>
    <row r="497" spans="9:61" x14ac:dyDescent="0.25"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</row>
    <row r="498" spans="9:61" x14ac:dyDescent="0.25"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</row>
    <row r="499" spans="9:61" x14ac:dyDescent="0.25"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174"/>
      <c r="AP499" s="174"/>
      <c r="AQ499" s="174"/>
      <c r="AR499" s="174"/>
      <c r="AS499" s="174"/>
      <c r="AT499" s="174"/>
      <c r="AU499" s="174"/>
      <c r="AV499" s="174"/>
      <c r="AW499" s="174"/>
      <c r="AX499" s="174"/>
      <c r="AY499" s="174"/>
      <c r="AZ499" s="174"/>
      <c r="BA499" s="174"/>
      <c r="BB499" s="174"/>
      <c r="BC499" s="174"/>
      <c r="BD499" s="174"/>
      <c r="BE499" s="174"/>
      <c r="BF499" s="174"/>
      <c r="BG499" s="174"/>
      <c r="BH499" s="174"/>
      <c r="BI499" s="174"/>
    </row>
    <row r="500" spans="9:61" x14ac:dyDescent="0.25"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174"/>
      <c r="AP500" s="174"/>
      <c r="AQ500" s="174"/>
      <c r="AR500" s="174"/>
      <c r="AS500" s="174"/>
      <c r="AT500" s="174"/>
      <c r="AU500" s="174"/>
      <c r="AV500" s="174"/>
      <c r="AW500" s="174"/>
      <c r="AX500" s="174"/>
      <c r="AY500" s="174"/>
      <c r="AZ500" s="174"/>
      <c r="BA500" s="174"/>
      <c r="BB500" s="174"/>
      <c r="BC500" s="174"/>
      <c r="BD500" s="174"/>
      <c r="BE500" s="174"/>
      <c r="BF500" s="174"/>
      <c r="BG500" s="174"/>
      <c r="BH500" s="174"/>
      <c r="BI500" s="174"/>
    </row>
    <row r="501" spans="9:61" x14ac:dyDescent="0.25"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Y501" s="174"/>
      <c r="Z501" s="174"/>
      <c r="AA501" s="174"/>
      <c r="AB501" s="174"/>
      <c r="AC501" s="174"/>
      <c r="AD501" s="174"/>
      <c r="AE501" s="174"/>
      <c r="AF501" s="174"/>
      <c r="AG501" s="174"/>
      <c r="AH501" s="174"/>
      <c r="AI501" s="174"/>
      <c r="AJ501" s="174"/>
      <c r="AK501" s="174"/>
      <c r="AL501" s="174"/>
      <c r="AM501" s="174"/>
      <c r="AN501" s="174"/>
      <c r="AO501" s="174"/>
      <c r="AP501" s="174"/>
      <c r="AQ501" s="174"/>
      <c r="AR501" s="174"/>
      <c r="AS501" s="174"/>
      <c r="AT501" s="174"/>
      <c r="AU501" s="174"/>
      <c r="AV501" s="174"/>
      <c r="AW501" s="174"/>
      <c r="AX501" s="174"/>
      <c r="AY501" s="174"/>
      <c r="AZ501" s="174"/>
      <c r="BA501" s="174"/>
      <c r="BB501" s="174"/>
      <c r="BC501" s="174"/>
      <c r="BD501" s="174"/>
      <c r="BE501" s="174"/>
      <c r="BF501" s="174"/>
      <c r="BG501" s="174"/>
      <c r="BH501" s="174"/>
      <c r="BI501" s="174"/>
    </row>
    <row r="502" spans="9:61" x14ac:dyDescent="0.25"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Y502" s="174"/>
      <c r="Z502" s="174"/>
      <c r="AA502" s="174"/>
      <c r="AB502" s="174"/>
      <c r="AC502" s="174"/>
      <c r="AD502" s="174"/>
      <c r="AE502" s="174"/>
      <c r="AF502" s="174"/>
      <c r="AG502" s="174"/>
      <c r="AH502" s="174"/>
      <c r="AI502" s="174"/>
      <c r="AJ502" s="174"/>
      <c r="AK502" s="174"/>
      <c r="AL502" s="174"/>
      <c r="AM502" s="174"/>
      <c r="AN502" s="174"/>
      <c r="AO502" s="174"/>
      <c r="AP502" s="174"/>
      <c r="AQ502" s="174"/>
      <c r="AR502" s="174"/>
      <c r="AS502" s="174"/>
      <c r="AT502" s="174"/>
      <c r="AU502" s="174"/>
      <c r="AV502" s="174"/>
      <c r="AW502" s="174"/>
      <c r="AX502" s="174"/>
      <c r="AY502" s="174"/>
      <c r="AZ502" s="174"/>
      <c r="BA502" s="174"/>
      <c r="BB502" s="174"/>
      <c r="BC502" s="174"/>
      <c r="BD502" s="174"/>
      <c r="BE502" s="174"/>
      <c r="BF502" s="174"/>
      <c r="BG502" s="174"/>
      <c r="BH502" s="174"/>
      <c r="BI502" s="174"/>
    </row>
    <row r="503" spans="9:61" x14ac:dyDescent="0.25"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174"/>
      <c r="Y503" s="174"/>
      <c r="Z503" s="174"/>
      <c r="AA503" s="174"/>
      <c r="AB503" s="174"/>
      <c r="AC503" s="174"/>
      <c r="AD503" s="174"/>
      <c r="AE503" s="174"/>
      <c r="AF503" s="174"/>
      <c r="AG503" s="174"/>
      <c r="AH503" s="174"/>
      <c r="AI503" s="174"/>
      <c r="AJ503" s="174"/>
      <c r="AK503" s="174"/>
      <c r="AL503" s="174"/>
      <c r="AM503" s="174"/>
      <c r="AN503" s="174"/>
      <c r="AO503" s="174"/>
      <c r="AP503" s="174"/>
      <c r="AQ503" s="174"/>
      <c r="AR503" s="174"/>
      <c r="AS503" s="174"/>
      <c r="AT503" s="174"/>
      <c r="AU503" s="174"/>
      <c r="AV503" s="174"/>
      <c r="AW503" s="174"/>
      <c r="AX503" s="174"/>
      <c r="AY503" s="174"/>
      <c r="AZ503" s="174"/>
      <c r="BA503" s="174"/>
      <c r="BB503" s="174"/>
      <c r="BC503" s="174"/>
      <c r="BD503" s="174"/>
      <c r="BE503" s="174"/>
      <c r="BF503" s="174"/>
      <c r="BG503" s="174"/>
      <c r="BH503" s="174"/>
      <c r="BI503" s="174"/>
    </row>
    <row r="504" spans="9:61" x14ac:dyDescent="0.25"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174"/>
      <c r="Y504" s="174"/>
      <c r="Z504" s="174"/>
      <c r="AA504" s="174"/>
      <c r="AB504" s="174"/>
      <c r="AC504" s="174"/>
      <c r="AD504" s="174"/>
      <c r="AE504" s="174"/>
      <c r="AF504" s="174"/>
      <c r="AG504" s="174"/>
      <c r="AH504" s="174"/>
      <c r="AI504" s="174"/>
      <c r="AJ504" s="174"/>
      <c r="AK504" s="174"/>
      <c r="AL504" s="174"/>
      <c r="AM504" s="174"/>
      <c r="AN504" s="174"/>
      <c r="AO504" s="174"/>
      <c r="AP504" s="174"/>
      <c r="AQ504" s="174"/>
      <c r="AR504" s="174"/>
      <c r="AS504" s="174"/>
      <c r="AT504" s="174"/>
      <c r="AU504" s="174"/>
      <c r="AV504" s="174"/>
      <c r="AW504" s="174"/>
      <c r="AX504" s="174"/>
      <c r="AY504" s="174"/>
      <c r="AZ504" s="174"/>
      <c r="BA504" s="174"/>
      <c r="BB504" s="174"/>
      <c r="BC504" s="174"/>
      <c r="BD504" s="174"/>
      <c r="BE504" s="174"/>
      <c r="BF504" s="174"/>
      <c r="BG504" s="174"/>
      <c r="BH504" s="174"/>
      <c r="BI504" s="174"/>
    </row>
    <row r="505" spans="9:61" x14ac:dyDescent="0.25"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174"/>
      <c r="Y505" s="174"/>
      <c r="Z505" s="174"/>
      <c r="AA505" s="174"/>
      <c r="AB505" s="174"/>
      <c r="AC505" s="174"/>
      <c r="AD505" s="174"/>
      <c r="AE505" s="174"/>
      <c r="AF505" s="174"/>
      <c r="AG505" s="174"/>
      <c r="AH505" s="174"/>
      <c r="AI505" s="174"/>
      <c r="AJ505" s="174"/>
      <c r="AK505" s="174"/>
      <c r="AL505" s="174"/>
      <c r="AM505" s="174"/>
      <c r="AN505" s="174"/>
      <c r="AO505" s="174"/>
      <c r="AP505" s="174"/>
      <c r="AQ505" s="174"/>
      <c r="AR505" s="174"/>
      <c r="AS505" s="174"/>
      <c r="AT505" s="174"/>
      <c r="AU505" s="174"/>
      <c r="AV505" s="174"/>
      <c r="AW505" s="174"/>
      <c r="AX505" s="174"/>
      <c r="AY505" s="174"/>
      <c r="AZ505" s="174"/>
      <c r="BA505" s="174"/>
      <c r="BB505" s="174"/>
      <c r="BC505" s="174"/>
      <c r="BD505" s="174"/>
      <c r="BE505" s="174"/>
      <c r="BF505" s="174"/>
      <c r="BG505" s="174"/>
      <c r="BH505" s="174"/>
      <c r="BI505" s="174"/>
    </row>
    <row r="506" spans="9:61" x14ac:dyDescent="0.25"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174"/>
      <c r="Y506" s="174"/>
      <c r="Z506" s="174"/>
      <c r="AA506" s="174"/>
      <c r="AB506" s="174"/>
      <c r="AC506" s="174"/>
      <c r="AD506" s="174"/>
      <c r="AE506" s="174"/>
      <c r="AF506" s="174"/>
      <c r="AG506" s="174"/>
      <c r="AH506" s="174"/>
      <c r="AI506" s="174"/>
      <c r="AJ506" s="174"/>
      <c r="AK506" s="174"/>
      <c r="AL506" s="174"/>
      <c r="AM506" s="174"/>
      <c r="AN506" s="174"/>
      <c r="AO506" s="174"/>
      <c r="AP506" s="174"/>
      <c r="AQ506" s="174"/>
      <c r="AR506" s="174"/>
      <c r="AS506" s="174"/>
      <c r="AT506" s="174"/>
      <c r="AU506" s="174"/>
      <c r="AV506" s="174"/>
      <c r="AW506" s="174"/>
      <c r="AX506" s="174"/>
      <c r="AY506" s="174"/>
      <c r="AZ506" s="174"/>
      <c r="BA506" s="174"/>
      <c r="BB506" s="174"/>
      <c r="BC506" s="174"/>
      <c r="BD506" s="174"/>
      <c r="BE506" s="174"/>
      <c r="BF506" s="174"/>
      <c r="BG506" s="174"/>
      <c r="BH506" s="174"/>
      <c r="BI506" s="174"/>
    </row>
    <row r="507" spans="9:61" x14ac:dyDescent="0.25"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174"/>
      <c r="Y507" s="174"/>
      <c r="Z507" s="174"/>
      <c r="AA507" s="174"/>
      <c r="AB507" s="174"/>
      <c r="AC507" s="174"/>
      <c r="AD507" s="174"/>
      <c r="AE507" s="174"/>
      <c r="AF507" s="174"/>
      <c r="AG507" s="174"/>
      <c r="AH507" s="174"/>
      <c r="AI507" s="174"/>
      <c r="AJ507" s="174"/>
      <c r="AK507" s="174"/>
      <c r="AL507" s="174"/>
      <c r="AM507" s="174"/>
      <c r="AN507" s="174"/>
      <c r="AO507" s="174"/>
      <c r="AP507" s="174"/>
      <c r="AQ507" s="174"/>
      <c r="AR507" s="174"/>
      <c r="AS507" s="174"/>
      <c r="AT507" s="174"/>
      <c r="AU507" s="174"/>
      <c r="AV507" s="174"/>
      <c r="AW507" s="174"/>
      <c r="AX507" s="174"/>
      <c r="AY507" s="174"/>
      <c r="AZ507" s="174"/>
      <c r="BA507" s="174"/>
      <c r="BB507" s="174"/>
      <c r="BC507" s="174"/>
      <c r="BD507" s="174"/>
      <c r="BE507" s="174"/>
      <c r="BF507" s="174"/>
      <c r="BG507" s="174"/>
      <c r="BH507" s="174"/>
      <c r="BI507" s="174"/>
    </row>
    <row r="508" spans="9:61" x14ac:dyDescent="0.25"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174"/>
      <c r="Y508" s="174"/>
      <c r="Z508" s="174"/>
      <c r="AA508" s="174"/>
      <c r="AB508" s="174"/>
      <c r="AC508" s="174"/>
      <c r="AD508" s="174"/>
      <c r="AE508" s="174"/>
      <c r="AF508" s="174"/>
      <c r="AG508" s="174"/>
      <c r="AH508" s="174"/>
      <c r="AI508" s="174"/>
      <c r="AJ508" s="174"/>
      <c r="AK508" s="174"/>
      <c r="AL508" s="174"/>
      <c r="AM508" s="174"/>
      <c r="AN508" s="174"/>
      <c r="AO508" s="174"/>
      <c r="AP508" s="174"/>
      <c r="AQ508" s="174"/>
      <c r="AR508" s="174"/>
      <c r="AS508" s="174"/>
      <c r="AT508" s="174"/>
      <c r="AU508" s="174"/>
      <c r="AV508" s="174"/>
      <c r="AW508" s="174"/>
      <c r="AX508" s="174"/>
      <c r="AY508" s="174"/>
      <c r="AZ508" s="174"/>
      <c r="BA508" s="174"/>
      <c r="BB508" s="174"/>
      <c r="BC508" s="174"/>
      <c r="BD508" s="174"/>
      <c r="BE508" s="174"/>
      <c r="BF508" s="174"/>
      <c r="BG508" s="174"/>
      <c r="BH508" s="174"/>
      <c r="BI508" s="174"/>
    </row>
    <row r="509" spans="9:61" x14ac:dyDescent="0.25"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174"/>
      <c r="Y509" s="174"/>
      <c r="Z509" s="174"/>
      <c r="AA509" s="174"/>
      <c r="AB509" s="174"/>
      <c r="AC509" s="174"/>
      <c r="AD509" s="174"/>
      <c r="AE509" s="174"/>
      <c r="AF509" s="174"/>
      <c r="AG509" s="174"/>
      <c r="AH509" s="174"/>
      <c r="AI509" s="174"/>
      <c r="AJ509" s="174"/>
      <c r="AK509" s="174"/>
      <c r="AL509" s="174"/>
      <c r="AM509" s="174"/>
      <c r="AN509" s="174"/>
      <c r="AO509" s="174"/>
      <c r="AP509" s="174"/>
      <c r="AQ509" s="174"/>
      <c r="AR509" s="174"/>
      <c r="AS509" s="174"/>
      <c r="AT509" s="174"/>
      <c r="AU509" s="174"/>
      <c r="AV509" s="174"/>
      <c r="AW509" s="174"/>
      <c r="AX509" s="174"/>
      <c r="AY509" s="174"/>
      <c r="AZ509" s="174"/>
      <c r="BA509" s="174"/>
      <c r="BB509" s="174"/>
      <c r="BC509" s="174"/>
      <c r="BD509" s="174"/>
      <c r="BE509" s="174"/>
      <c r="BF509" s="174"/>
      <c r="BG509" s="174"/>
      <c r="BH509" s="174"/>
      <c r="BI509" s="174"/>
    </row>
    <row r="510" spans="9:61" x14ac:dyDescent="0.25"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174"/>
      <c r="Y510" s="174"/>
      <c r="Z510" s="174"/>
      <c r="AA510" s="174"/>
      <c r="AB510" s="174"/>
      <c r="AC510" s="174"/>
      <c r="AD510" s="174"/>
      <c r="AE510" s="174"/>
      <c r="AF510" s="174"/>
      <c r="AG510" s="174"/>
      <c r="AH510" s="174"/>
      <c r="AI510" s="174"/>
      <c r="AJ510" s="174"/>
      <c r="AK510" s="174"/>
      <c r="AL510" s="174"/>
      <c r="AM510" s="174"/>
      <c r="AN510" s="174"/>
      <c r="AO510" s="174"/>
      <c r="AP510" s="174"/>
      <c r="AQ510" s="174"/>
      <c r="AR510" s="174"/>
      <c r="AS510" s="174"/>
      <c r="AT510" s="174"/>
      <c r="AU510" s="174"/>
      <c r="AV510" s="174"/>
      <c r="AW510" s="174"/>
      <c r="AX510" s="174"/>
      <c r="AY510" s="174"/>
      <c r="AZ510" s="174"/>
      <c r="BA510" s="174"/>
      <c r="BB510" s="174"/>
      <c r="BC510" s="174"/>
      <c r="BD510" s="174"/>
      <c r="BE510" s="174"/>
      <c r="BF510" s="174"/>
      <c r="BG510" s="174"/>
      <c r="BH510" s="174"/>
      <c r="BI510" s="174"/>
    </row>
    <row r="511" spans="9:61" x14ac:dyDescent="0.25"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174"/>
      <c r="Y511" s="174"/>
      <c r="Z511" s="174"/>
      <c r="AA511" s="174"/>
      <c r="AB511" s="174"/>
      <c r="AC511" s="174"/>
      <c r="AD511" s="174"/>
      <c r="AE511" s="174"/>
      <c r="AF511" s="174"/>
      <c r="AG511" s="174"/>
      <c r="AH511" s="174"/>
      <c r="AI511" s="174"/>
      <c r="AJ511" s="174"/>
      <c r="AK511" s="174"/>
      <c r="AL511" s="174"/>
      <c r="AM511" s="174"/>
      <c r="AN511" s="174"/>
      <c r="AO511" s="174"/>
      <c r="AP511" s="174"/>
      <c r="AQ511" s="174"/>
      <c r="AR511" s="174"/>
      <c r="AS511" s="174"/>
      <c r="AT511" s="174"/>
      <c r="AU511" s="174"/>
      <c r="AV511" s="174"/>
      <c r="AW511" s="174"/>
      <c r="AX511" s="174"/>
      <c r="AY511" s="174"/>
      <c r="AZ511" s="174"/>
      <c r="BA511" s="174"/>
      <c r="BB511" s="174"/>
      <c r="BC511" s="174"/>
      <c r="BD511" s="174"/>
      <c r="BE511" s="174"/>
      <c r="BF511" s="174"/>
      <c r="BG511" s="174"/>
      <c r="BH511" s="174"/>
      <c r="BI511" s="174"/>
    </row>
    <row r="512" spans="9:61" x14ac:dyDescent="0.25"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174"/>
      <c r="Y512" s="174"/>
      <c r="Z512" s="174"/>
      <c r="AA512" s="174"/>
      <c r="AB512" s="174"/>
      <c r="AC512" s="174"/>
      <c r="AD512" s="174"/>
      <c r="AE512" s="174"/>
      <c r="AF512" s="174"/>
      <c r="AG512" s="174"/>
      <c r="AH512" s="174"/>
      <c r="AI512" s="174"/>
      <c r="AJ512" s="174"/>
      <c r="AK512" s="174"/>
      <c r="AL512" s="174"/>
      <c r="AM512" s="174"/>
      <c r="AN512" s="174"/>
      <c r="AO512" s="174"/>
      <c r="AP512" s="174"/>
      <c r="AQ512" s="174"/>
      <c r="AR512" s="174"/>
      <c r="AS512" s="174"/>
      <c r="AT512" s="174"/>
      <c r="AU512" s="174"/>
      <c r="AV512" s="174"/>
      <c r="AW512" s="174"/>
      <c r="AX512" s="174"/>
      <c r="AY512" s="174"/>
      <c r="AZ512" s="174"/>
      <c r="BA512" s="174"/>
      <c r="BB512" s="174"/>
      <c r="BC512" s="174"/>
      <c r="BD512" s="174"/>
      <c r="BE512" s="174"/>
      <c r="BF512" s="174"/>
      <c r="BG512" s="174"/>
      <c r="BH512" s="174"/>
      <c r="BI512" s="174"/>
    </row>
    <row r="513" spans="9:61" x14ac:dyDescent="0.25"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174"/>
      <c r="Y513" s="174"/>
      <c r="Z513" s="174"/>
      <c r="AA513" s="174"/>
      <c r="AB513" s="174"/>
      <c r="AC513" s="174"/>
      <c r="AD513" s="174"/>
      <c r="AE513" s="174"/>
      <c r="AF513" s="174"/>
      <c r="AG513" s="174"/>
      <c r="AH513" s="174"/>
      <c r="AI513" s="174"/>
      <c r="AJ513" s="174"/>
      <c r="AK513" s="174"/>
      <c r="AL513" s="174"/>
      <c r="AM513" s="174"/>
      <c r="AN513" s="174"/>
      <c r="AO513" s="174"/>
      <c r="AP513" s="174"/>
      <c r="AQ513" s="174"/>
      <c r="AR513" s="174"/>
      <c r="AS513" s="174"/>
      <c r="AT513" s="174"/>
      <c r="AU513" s="174"/>
      <c r="AV513" s="174"/>
      <c r="AW513" s="174"/>
      <c r="AX513" s="174"/>
      <c r="AY513" s="174"/>
      <c r="AZ513" s="174"/>
      <c r="BA513" s="174"/>
      <c r="BB513" s="174"/>
      <c r="BC513" s="174"/>
      <c r="BD513" s="174"/>
      <c r="BE513" s="174"/>
      <c r="BF513" s="174"/>
      <c r="BG513" s="174"/>
      <c r="BH513" s="174"/>
      <c r="BI513" s="174"/>
    </row>
    <row r="514" spans="9:61" x14ac:dyDescent="0.25"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174"/>
      <c r="Y514" s="174"/>
      <c r="Z514" s="174"/>
      <c r="AA514" s="174"/>
      <c r="AB514" s="174"/>
      <c r="AC514" s="174"/>
      <c r="AD514" s="174"/>
      <c r="AE514" s="174"/>
      <c r="AF514" s="174"/>
      <c r="AG514" s="174"/>
      <c r="AH514" s="174"/>
      <c r="AI514" s="174"/>
      <c r="AJ514" s="174"/>
      <c r="AK514" s="174"/>
      <c r="AL514" s="174"/>
      <c r="AM514" s="174"/>
      <c r="AN514" s="174"/>
      <c r="AO514" s="174"/>
      <c r="AP514" s="174"/>
      <c r="AQ514" s="174"/>
      <c r="AR514" s="174"/>
      <c r="AS514" s="174"/>
      <c r="AT514" s="174"/>
      <c r="AU514" s="174"/>
      <c r="AV514" s="174"/>
      <c r="AW514" s="174"/>
      <c r="AX514" s="174"/>
      <c r="AY514" s="174"/>
      <c r="AZ514" s="174"/>
      <c r="BA514" s="174"/>
      <c r="BB514" s="174"/>
      <c r="BC514" s="174"/>
      <c r="BD514" s="174"/>
      <c r="BE514" s="174"/>
      <c r="BF514" s="174"/>
      <c r="BG514" s="174"/>
      <c r="BH514" s="174"/>
      <c r="BI514" s="174"/>
    </row>
    <row r="515" spans="9:61" x14ac:dyDescent="0.25"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174"/>
      <c r="Y515" s="174"/>
      <c r="Z515" s="174"/>
      <c r="AA515" s="174"/>
      <c r="AB515" s="174"/>
      <c r="AC515" s="174"/>
      <c r="AD515" s="174"/>
      <c r="AE515" s="174"/>
      <c r="AF515" s="174"/>
      <c r="AG515" s="174"/>
      <c r="AH515" s="174"/>
      <c r="AI515" s="174"/>
      <c r="AJ515" s="174"/>
      <c r="AK515" s="174"/>
      <c r="AL515" s="174"/>
      <c r="AM515" s="174"/>
      <c r="AN515" s="174"/>
      <c r="AO515" s="174"/>
      <c r="AP515" s="174"/>
      <c r="AQ515" s="174"/>
      <c r="AR515" s="174"/>
      <c r="AS515" s="174"/>
      <c r="AT515" s="174"/>
      <c r="AU515" s="174"/>
      <c r="AV515" s="174"/>
      <c r="AW515" s="174"/>
      <c r="AX515" s="174"/>
      <c r="AY515" s="174"/>
      <c r="AZ515" s="174"/>
      <c r="BA515" s="174"/>
      <c r="BB515" s="174"/>
      <c r="BC515" s="174"/>
      <c r="BD515" s="174"/>
      <c r="BE515" s="174"/>
      <c r="BF515" s="174"/>
      <c r="BG515" s="174"/>
      <c r="BH515" s="174"/>
      <c r="BI515" s="174"/>
    </row>
    <row r="516" spans="9:61" x14ac:dyDescent="0.25"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174"/>
      <c r="Y516" s="174"/>
      <c r="Z516" s="174"/>
      <c r="AA516" s="174"/>
      <c r="AB516" s="174"/>
      <c r="AC516" s="174"/>
      <c r="AD516" s="174"/>
      <c r="AE516" s="174"/>
      <c r="AF516" s="174"/>
      <c r="AG516" s="174"/>
      <c r="AH516" s="174"/>
      <c r="AI516" s="174"/>
      <c r="AJ516" s="174"/>
      <c r="AK516" s="174"/>
      <c r="AL516" s="174"/>
      <c r="AM516" s="174"/>
      <c r="AN516" s="174"/>
      <c r="AO516" s="174"/>
      <c r="AP516" s="174"/>
      <c r="AQ516" s="174"/>
      <c r="AR516" s="174"/>
      <c r="AS516" s="174"/>
      <c r="AT516" s="174"/>
      <c r="AU516" s="174"/>
      <c r="AV516" s="174"/>
      <c r="AW516" s="174"/>
      <c r="AX516" s="174"/>
      <c r="AY516" s="174"/>
      <c r="AZ516" s="174"/>
      <c r="BA516" s="174"/>
      <c r="BB516" s="174"/>
      <c r="BC516" s="174"/>
      <c r="BD516" s="174"/>
      <c r="BE516" s="174"/>
      <c r="BF516" s="174"/>
      <c r="BG516" s="174"/>
      <c r="BH516" s="174"/>
      <c r="BI516" s="174"/>
    </row>
    <row r="517" spans="9:61" x14ac:dyDescent="0.25"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174"/>
      <c r="Y517" s="174"/>
      <c r="Z517" s="174"/>
      <c r="AA517" s="174"/>
      <c r="AB517" s="174"/>
      <c r="AC517" s="174"/>
      <c r="AD517" s="174"/>
      <c r="AE517" s="174"/>
      <c r="AF517" s="174"/>
      <c r="AG517" s="174"/>
      <c r="AH517" s="174"/>
      <c r="AI517" s="174"/>
      <c r="AJ517" s="174"/>
      <c r="AK517" s="174"/>
      <c r="AL517" s="174"/>
      <c r="AM517" s="174"/>
      <c r="AN517" s="174"/>
      <c r="AO517" s="174"/>
      <c r="AP517" s="174"/>
      <c r="AQ517" s="174"/>
      <c r="AR517" s="174"/>
      <c r="AS517" s="174"/>
      <c r="AT517" s="174"/>
      <c r="AU517" s="174"/>
      <c r="AV517" s="174"/>
      <c r="AW517" s="174"/>
      <c r="AX517" s="174"/>
      <c r="AY517" s="174"/>
      <c r="AZ517" s="174"/>
      <c r="BA517" s="174"/>
      <c r="BB517" s="174"/>
      <c r="BC517" s="174"/>
      <c r="BD517" s="174"/>
      <c r="BE517" s="174"/>
      <c r="BF517" s="174"/>
      <c r="BG517" s="174"/>
      <c r="BH517" s="174"/>
      <c r="BI517" s="174"/>
    </row>
    <row r="518" spans="9:61" x14ac:dyDescent="0.25"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174"/>
      <c r="Y518" s="174"/>
      <c r="Z518" s="174"/>
      <c r="AA518" s="174"/>
      <c r="AB518" s="174"/>
      <c r="AC518" s="174"/>
      <c r="AD518" s="174"/>
      <c r="AE518" s="174"/>
      <c r="AF518" s="174"/>
      <c r="AG518" s="174"/>
      <c r="AH518" s="174"/>
      <c r="AI518" s="174"/>
      <c r="AJ518" s="174"/>
      <c r="AK518" s="174"/>
      <c r="AL518" s="174"/>
      <c r="AM518" s="174"/>
      <c r="AN518" s="174"/>
      <c r="AO518" s="174"/>
      <c r="AP518" s="174"/>
      <c r="AQ518" s="174"/>
      <c r="AR518" s="174"/>
      <c r="AS518" s="174"/>
      <c r="AT518" s="174"/>
      <c r="AU518" s="174"/>
      <c r="AV518" s="174"/>
      <c r="AW518" s="174"/>
      <c r="AX518" s="174"/>
      <c r="AY518" s="174"/>
      <c r="AZ518" s="174"/>
      <c r="BA518" s="174"/>
      <c r="BB518" s="174"/>
      <c r="BC518" s="174"/>
      <c r="BD518" s="174"/>
      <c r="BE518" s="174"/>
      <c r="BF518" s="174"/>
      <c r="BG518" s="174"/>
      <c r="BH518" s="174"/>
      <c r="BI518" s="174"/>
    </row>
    <row r="519" spans="9:61" x14ac:dyDescent="0.25"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174"/>
      <c r="Y519" s="174"/>
      <c r="Z519" s="174"/>
      <c r="AA519" s="174"/>
      <c r="AB519" s="174"/>
      <c r="AC519" s="174"/>
      <c r="AD519" s="174"/>
      <c r="AE519" s="174"/>
      <c r="AF519" s="174"/>
      <c r="AG519" s="174"/>
      <c r="AH519" s="174"/>
      <c r="AI519" s="174"/>
      <c r="AJ519" s="174"/>
      <c r="AK519" s="174"/>
      <c r="AL519" s="174"/>
      <c r="AM519" s="174"/>
      <c r="AN519" s="174"/>
      <c r="AO519" s="174"/>
      <c r="AP519" s="174"/>
      <c r="AQ519" s="174"/>
      <c r="AR519" s="174"/>
      <c r="AS519" s="174"/>
      <c r="AT519" s="174"/>
      <c r="AU519" s="174"/>
      <c r="AV519" s="174"/>
      <c r="AW519" s="174"/>
      <c r="AX519" s="174"/>
      <c r="AY519" s="174"/>
      <c r="AZ519" s="174"/>
      <c r="BA519" s="174"/>
      <c r="BB519" s="174"/>
      <c r="BC519" s="174"/>
      <c r="BD519" s="174"/>
      <c r="BE519" s="174"/>
      <c r="BF519" s="174"/>
      <c r="BG519" s="174"/>
      <c r="BH519" s="174"/>
      <c r="BI519" s="174"/>
    </row>
    <row r="520" spans="9:61" x14ac:dyDescent="0.25"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174"/>
      <c r="Y520" s="174"/>
      <c r="Z520" s="174"/>
      <c r="AA520" s="174"/>
      <c r="AB520" s="174"/>
      <c r="AC520" s="174"/>
      <c r="AD520" s="174"/>
      <c r="AE520" s="174"/>
      <c r="AF520" s="174"/>
      <c r="AG520" s="174"/>
      <c r="AH520" s="174"/>
      <c r="AI520" s="174"/>
      <c r="AJ520" s="174"/>
      <c r="AK520" s="174"/>
      <c r="AL520" s="174"/>
      <c r="AM520" s="174"/>
      <c r="AN520" s="174"/>
      <c r="AO520" s="174"/>
      <c r="AP520" s="174"/>
      <c r="AQ520" s="174"/>
      <c r="AR520" s="174"/>
      <c r="AS520" s="174"/>
      <c r="AT520" s="174"/>
      <c r="AU520" s="174"/>
      <c r="AV520" s="174"/>
      <c r="AW520" s="174"/>
      <c r="AX520" s="174"/>
      <c r="AY520" s="174"/>
      <c r="AZ520" s="174"/>
      <c r="BA520" s="174"/>
      <c r="BB520" s="174"/>
      <c r="BC520" s="174"/>
      <c r="BD520" s="174"/>
      <c r="BE520" s="174"/>
      <c r="BF520" s="174"/>
      <c r="BG520" s="174"/>
      <c r="BH520" s="174"/>
      <c r="BI520" s="174"/>
    </row>
    <row r="521" spans="9:61" x14ac:dyDescent="0.25"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174"/>
      <c r="Y521" s="174"/>
      <c r="Z521" s="174"/>
      <c r="AA521" s="174"/>
      <c r="AB521" s="174"/>
      <c r="AC521" s="174"/>
      <c r="AD521" s="174"/>
      <c r="AE521" s="174"/>
      <c r="AF521" s="174"/>
      <c r="AG521" s="174"/>
      <c r="AH521" s="174"/>
      <c r="AI521" s="174"/>
      <c r="AJ521" s="174"/>
      <c r="AK521" s="174"/>
      <c r="AL521" s="174"/>
      <c r="AM521" s="174"/>
      <c r="AN521" s="174"/>
      <c r="AO521" s="174"/>
      <c r="AP521" s="174"/>
      <c r="AQ521" s="174"/>
      <c r="AR521" s="174"/>
      <c r="AS521" s="174"/>
      <c r="AT521" s="174"/>
      <c r="AU521" s="174"/>
      <c r="AV521" s="174"/>
      <c r="AW521" s="174"/>
      <c r="AX521" s="174"/>
      <c r="AY521" s="174"/>
      <c r="AZ521" s="174"/>
      <c r="BA521" s="174"/>
      <c r="BB521" s="174"/>
      <c r="BC521" s="174"/>
      <c r="BD521" s="174"/>
      <c r="BE521" s="174"/>
      <c r="BF521" s="174"/>
      <c r="BG521" s="174"/>
      <c r="BH521" s="174"/>
      <c r="BI521" s="174"/>
    </row>
    <row r="522" spans="9:61" x14ac:dyDescent="0.25"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174"/>
      <c r="Y522" s="174"/>
      <c r="Z522" s="174"/>
      <c r="AA522" s="174"/>
      <c r="AB522" s="174"/>
      <c r="AC522" s="174"/>
      <c r="AD522" s="174"/>
      <c r="AE522" s="174"/>
      <c r="AF522" s="174"/>
      <c r="AG522" s="174"/>
      <c r="AH522" s="174"/>
      <c r="AI522" s="174"/>
      <c r="AJ522" s="174"/>
      <c r="AK522" s="174"/>
      <c r="AL522" s="174"/>
      <c r="AM522" s="174"/>
      <c r="AN522" s="174"/>
      <c r="AO522" s="174"/>
      <c r="AP522" s="174"/>
      <c r="AQ522" s="174"/>
      <c r="AR522" s="174"/>
      <c r="AS522" s="174"/>
      <c r="AT522" s="174"/>
      <c r="AU522" s="174"/>
      <c r="AV522" s="174"/>
      <c r="AW522" s="174"/>
      <c r="AX522" s="174"/>
      <c r="AY522" s="174"/>
      <c r="AZ522" s="174"/>
      <c r="BA522" s="174"/>
      <c r="BB522" s="174"/>
      <c r="BC522" s="174"/>
      <c r="BD522" s="174"/>
      <c r="BE522" s="174"/>
      <c r="BF522" s="174"/>
      <c r="BG522" s="174"/>
      <c r="BH522" s="174"/>
      <c r="BI522" s="174"/>
    </row>
    <row r="523" spans="9:61" x14ac:dyDescent="0.25"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174"/>
      <c r="Y523" s="174"/>
      <c r="Z523" s="174"/>
      <c r="AA523" s="174"/>
      <c r="AB523" s="174"/>
      <c r="AC523" s="174"/>
      <c r="AD523" s="174"/>
      <c r="AE523" s="174"/>
      <c r="AF523" s="174"/>
      <c r="AG523" s="174"/>
      <c r="AH523" s="174"/>
      <c r="AI523" s="174"/>
      <c r="AJ523" s="174"/>
      <c r="AK523" s="174"/>
      <c r="AL523" s="174"/>
      <c r="AM523" s="174"/>
      <c r="AN523" s="174"/>
      <c r="AO523" s="174"/>
      <c r="AP523" s="174"/>
      <c r="AQ523" s="174"/>
      <c r="AR523" s="174"/>
      <c r="AS523" s="174"/>
      <c r="AT523" s="174"/>
      <c r="AU523" s="174"/>
      <c r="AV523" s="174"/>
      <c r="AW523" s="174"/>
      <c r="AX523" s="174"/>
      <c r="AY523" s="174"/>
      <c r="AZ523" s="174"/>
      <c r="BA523" s="174"/>
      <c r="BB523" s="174"/>
      <c r="BC523" s="174"/>
      <c r="BD523" s="174"/>
      <c r="BE523" s="174"/>
      <c r="BF523" s="174"/>
      <c r="BG523" s="174"/>
      <c r="BH523" s="174"/>
      <c r="BI523" s="174"/>
    </row>
    <row r="524" spans="9:61" x14ac:dyDescent="0.25"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174"/>
      <c r="Y524" s="174"/>
      <c r="Z524" s="174"/>
      <c r="AA524" s="174"/>
      <c r="AB524" s="174"/>
      <c r="AC524" s="174"/>
      <c r="AD524" s="174"/>
      <c r="AE524" s="174"/>
      <c r="AF524" s="174"/>
      <c r="AG524" s="174"/>
      <c r="AH524" s="174"/>
      <c r="AI524" s="174"/>
      <c r="AJ524" s="174"/>
      <c r="AK524" s="174"/>
      <c r="AL524" s="174"/>
      <c r="AM524" s="174"/>
      <c r="AN524" s="174"/>
      <c r="AO524" s="174"/>
      <c r="AP524" s="174"/>
      <c r="AQ524" s="174"/>
      <c r="AR524" s="174"/>
      <c r="AS524" s="174"/>
      <c r="AT524" s="174"/>
      <c r="AU524" s="174"/>
      <c r="AV524" s="174"/>
      <c r="AW524" s="174"/>
      <c r="AX524" s="174"/>
      <c r="AY524" s="174"/>
      <c r="AZ524" s="174"/>
      <c r="BA524" s="174"/>
      <c r="BB524" s="174"/>
      <c r="BC524" s="174"/>
      <c r="BD524" s="174"/>
      <c r="BE524" s="174"/>
      <c r="BF524" s="174"/>
      <c r="BG524" s="174"/>
      <c r="BH524" s="174"/>
      <c r="BI524" s="174"/>
    </row>
    <row r="525" spans="9:61" x14ac:dyDescent="0.25"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174"/>
      <c r="Y525" s="174"/>
      <c r="Z525" s="174"/>
      <c r="AA525" s="174"/>
      <c r="AB525" s="174"/>
      <c r="AC525" s="174"/>
      <c r="AD525" s="174"/>
      <c r="AE525" s="174"/>
      <c r="AF525" s="174"/>
      <c r="AG525" s="174"/>
      <c r="AH525" s="174"/>
      <c r="AI525" s="174"/>
      <c r="AJ525" s="174"/>
      <c r="AK525" s="174"/>
      <c r="AL525" s="174"/>
      <c r="AM525" s="174"/>
      <c r="AN525" s="174"/>
      <c r="AO525" s="174"/>
      <c r="AP525" s="174"/>
      <c r="AQ525" s="174"/>
      <c r="AR525" s="174"/>
      <c r="AS525" s="174"/>
      <c r="AT525" s="174"/>
      <c r="AU525" s="174"/>
      <c r="AV525" s="174"/>
      <c r="AW525" s="174"/>
      <c r="AX525" s="174"/>
      <c r="AY525" s="174"/>
      <c r="AZ525" s="174"/>
      <c r="BA525" s="174"/>
      <c r="BB525" s="174"/>
      <c r="BC525" s="174"/>
      <c r="BD525" s="174"/>
      <c r="BE525" s="174"/>
      <c r="BF525" s="174"/>
      <c r="BG525" s="174"/>
      <c r="BH525" s="174"/>
      <c r="BI525" s="174"/>
    </row>
    <row r="526" spans="9:61" x14ac:dyDescent="0.25"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174"/>
      <c r="Y526" s="174"/>
      <c r="Z526" s="174"/>
      <c r="AA526" s="174"/>
      <c r="AB526" s="174"/>
      <c r="AC526" s="174"/>
      <c r="AD526" s="174"/>
      <c r="AE526" s="174"/>
      <c r="AF526" s="174"/>
      <c r="AG526" s="174"/>
      <c r="AH526" s="174"/>
      <c r="AI526" s="174"/>
      <c r="AJ526" s="174"/>
      <c r="AK526" s="174"/>
      <c r="AL526" s="174"/>
      <c r="AM526" s="174"/>
      <c r="AN526" s="174"/>
      <c r="AO526" s="174"/>
      <c r="AP526" s="174"/>
      <c r="AQ526" s="174"/>
      <c r="AR526" s="174"/>
      <c r="AS526" s="174"/>
      <c r="AT526" s="174"/>
      <c r="AU526" s="174"/>
      <c r="AV526" s="174"/>
      <c r="AW526" s="174"/>
      <c r="AX526" s="174"/>
      <c r="AY526" s="174"/>
      <c r="AZ526" s="174"/>
      <c r="BA526" s="174"/>
      <c r="BB526" s="174"/>
      <c r="BC526" s="174"/>
      <c r="BD526" s="174"/>
      <c r="BE526" s="174"/>
      <c r="BF526" s="174"/>
      <c r="BG526" s="174"/>
      <c r="BH526" s="174"/>
      <c r="BI526" s="174"/>
    </row>
    <row r="527" spans="9:61" x14ac:dyDescent="0.25"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174"/>
      <c r="Y527" s="174"/>
      <c r="Z527" s="174"/>
      <c r="AA527" s="174"/>
      <c r="AB527" s="174"/>
      <c r="AC527" s="174"/>
      <c r="AD527" s="174"/>
      <c r="AE527" s="174"/>
      <c r="AF527" s="174"/>
      <c r="AG527" s="174"/>
      <c r="AH527" s="174"/>
      <c r="AI527" s="174"/>
      <c r="AJ527" s="174"/>
      <c r="AK527" s="174"/>
      <c r="AL527" s="174"/>
      <c r="AM527" s="174"/>
      <c r="AN527" s="174"/>
      <c r="AO527" s="174"/>
      <c r="AP527" s="174"/>
      <c r="AQ527" s="174"/>
      <c r="AR527" s="174"/>
      <c r="AS527" s="174"/>
      <c r="AT527" s="174"/>
      <c r="AU527" s="174"/>
      <c r="AV527" s="174"/>
      <c r="AW527" s="174"/>
      <c r="AX527" s="174"/>
      <c r="AY527" s="174"/>
      <c r="AZ527" s="174"/>
      <c r="BA527" s="174"/>
      <c r="BB527" s="174"/>
      <c r="BC527" s="174"/>
      <c r="BD527" s="174"/>
      <c r="BE527" s="174"/>
      <c r="BF527" s="174"/>
      <c r="BG527" s="174"/>
      <c r="BH527" s="174"/>
      <c r="BI527" s="174"/>
    </row>
    <row r="528" spans="9:61" x14ac:dyDescent="0.25"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  <c r="AC528" s="174"/>
      <c r="AD528" s="174"/>
      <c r="AE528" s="174"/>
      <c r="AF528" s="174"/>
      <c r="AG528" s="174"/>
      <c r="AH528" s="174"/>
      <c r="AI528" s="174"/>
      <c r="AJ528" s="174"/>
      <c r="AK528" s="174"/>
      <c r="AL528" s="174"/>
      <c r="AM528" s="174"/>
      <c r="AN528" s="174"/>
      <c r="AO528" s="174"/>
      <c r="AP528" s="174"/>
      <c r="AQ528" s="174"/>
      <c r="AR528" s="174"/>
      <c r="AS528" s="174"/>
      <c r="AT528" s="174"/>
      <c r="AU528" s="174"/>
      <c r="AV528" s="174"/>
      <c r="AW528" s="174"/>
      <c r="AX528" s="174"/>
      <c r="AY528" s="174"/>
      <c r="AZ528" s="174"/>
      <c r="BA528" s="174"/>
      <c r="BB528" s="174"/>
      <c r="BC528" s="174"/>
      <c r="BD528" s="174"/>
      <c r="BE528" s="174"/>
      <c r="BF528" s="174"/>
      <c r="BG528" s="174"/>
      <c r="BH528" s="174"/>
      <c r="BI528" s="174"/>
    </row>
    <row r="529" spans="9:61" x14ac:dyDescent="0.25"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  <c r="AC529" s="174"/>
      <c r="AD529" s="174"/>
      <c r="AE529" s="174"/>
      <c r="AF529" s="174"/>
      <c r="AG529" s="174"/>
      <c r="AH529" s="174"/>
      <c r="AI529" s="174"/>
      <c r="AJ529" s="174"/>
      <c r="AK529" s="174"/>
      <c r="AL529" s="174"/>
      <c r="AM529" s="174"/>
      <c r="AN529" s="174"/>
      <c r="AO529" s="174"/>
      <c r="AP529" s="174"/>
      <c r="AQ529" s="174"/>
      <c r="AR529" s="174"/>
      <c r="AS529" s="174"/>
      <c r="AT529" s="174"/>
      <c r="AU529" s="174"/>
      <c r="AV529" s="174"/>
      <c r="AW529" s="174"/>
      <c r="AX529" s="174"/>
      <c r="AY529" s="174"/>
      <c r="AZ529" s="174"/>
      <c r="BA529" s="174"/>
      <c r="BB529" s="174"/>
      <c r="BC529" s="174"/>
      <c r="BD529" s="174"/>
      <c r="BE529" s="174"/>
      <c r="BF529" s="174"/>
      <c r="BG529" s="174"/>
      <c r="BH529" s="174"/>
      <c r="BI529" s="174"/>
    </row>
    <row r="530" spans="9:61" x14ac:dyDescent="0.25"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4"/>
      <c r="AG530" s="174"/>
      <c r="AH530" s="174"/>
      <c r="AI530" s="174"/>
      <c r="AJ530" s="174"/>
      <c r="AK530" s="174"/>
      <c r="AL530" s="174"/>
      <c r="AM530" s="174"/>
      <c r="AN530" s="174"/>
      <c r="AO530" s="174"/>
      <c r="AP530" s="174"/>
      <c r="AQ530" s="174"/>
      <c r="AR530" s="174"/>
      <c r="AS530" s="174"/>
      <c r="AT530" s="174"/>
      <c r="AU530" s="174"/>
      <c r="AV530" s="174"/>
      <c r="AW530" s="174"/>
      <c r="AX530" s="174"/>
      <c r="AY530" s="174"/>
      <c r="AZ530" s="174"/>
      <c r="BA530" s="174"/>
      <c r="BB530" s="174"/>
      <c r="BC530" s="174"/>
      <c r="BD530" s="174"/>
      <c r="BE530" s="174"/>
      <c r="BF530" s="174"/>
      <c r="BG530" s="174"/>
      <c r="BH530" s="174"/>
      <c r="BI530" s="174"/>
    </row>
    <row r="531" spans="9:61" x14ac:dyDescent="0.25"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  <c r="AC531" s="174"/>
      <c r="AD531" s="174"/>
      <c r="AE531" s="174"/>
      <c r="AF531" s="174"/>
      <c r="AG531" s="174"/>
      <c r="AH531" s="174"/>
      <c r="AI531" s="174"/>
      <c r="AJ531" s="174"/>
      <c r="AK531" s="174"/>
      <c r="AL531" s="174"/>
      <c r="AM531" s="174"/>
      <c r="AN531" s="174"/>
      <c r="AO531" s="174"/>
      <c r="AP531" s="174"/>
      <c r="AQ531" s="174"/>
      <c r="AR531" s="174"/>
      <c r="AS531" s="174"/>
      <c r="AT531" s="174"/>
      <c r="AU531" s="174"/>
      <c r="AV531" s="174"/>
      <c r="AW531" s="174"/>
      <c r="AX531" s="174"/>
      <c r="AY531" s="174"/>
      <c r="AZ531" s="174"/>
      <c r="BA531" s="174"/>
      <c r="BB531" s="174"/>
      <c r="BC531" s="174"/>
      <c r="BD531" s="174"/>
      <c r="BE531" s="174"/>
      <c r="BF531" s="174"/>
      <c r="BG531" s="174"/>
      <c r="BH531" s="174"/>
      <c r="BI531" s="174"/>
    </row>
    <row r="532" spans="9:61" x14ac:dyDescent="0.25"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  <c r="AC532" s="174"/>
      <c r="AD532" s="174"/>
      <c r="AE532" s="174"/>
      <c r="AF532" s="174"/>
      <c r="AG532" s="174"/>
      <c r="AH532" s="174"/>
      <c r="AI532" s="174"/>
      <c r="AJ532" s="174"/>
      <c r="AK532" s="174"/>
      <c r="AL532" s="174"/>
      <c r="AM532" s="174"/>
      <c r="AN532" s="174"/>
      <c r="AO532" s="174"/>
      <c r="AP532" s="174"/>
      <c r="AQ532" s="174"/>
      <c r="AR532" s="174"/>
      <c r="AS532" s="174"/>
      <c r="AT532" s="174"/>
      <c r="AU532" s="174"/>
      <c r="AV532" s="174"/>
      <c r="AW532" s="174"/>
      <c r="AX532" s="174"/>
      <c r="AY532" s="174"/>
      <c r="AZ532" s="174"/>
      <c r="BA532" s="174"/>
      <c r="BB532" s="174"/>
      <c r="BC532" s="174"/>
      <c r="BD532" s="174"/>
      <c r="BE532" s="174"/>
      <c r="BF532" s="174"/>
      <c r="BG532" s="174"/>
      <c r="BH532" s="174"/>
      <c r="BI532" s="174"/>
    </row>
    <row r="533" spans="9:61" x14ac:dyDescent="0.25"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  <c r="AC533" s="174"/>
      <c r="AD533" s="174"/>
      <c r="AE533" s="174"/>
      <c r="AF533" s="174"/>
      <c r="AG533" s="174"/>
      <c r="AH533" s="174"/>
      <c r="AI533" s="174"/>
      <c r="AJ533" s="174"/>
      <c r="AK533" s="174"/>
      <c r="AL533" s="174"/>
      <c r="AM533" s="174"/>
      <c r="AN533" s="174"/>
      <c r="AO533" s="174"/>
      <c r="AP533" s="174"/>
      <c r="AQ533" s="174"/>
      <c r="AR533" s="174"/>
      <c r="AS533" s="174"/>
      <c r="AT533" s="174"/>
      <c r="AU533" s="174"/>
      <c r="AV533" s="174"/>
      <c r="AW533" s="174"/>
      <c r="AX533" s="174"/>
      <c r="AY533" s="174"/>
      <c r="AZ533" s="174"/>
      <c r="BA533" s="174"/>
      <c r="BB533" s="174"/>
      <c r="BC533" s="174"/>
      <c r="BD533" s="174"/>
      <c r="BE533" s="174"/>
      <c r="BF533" s="174"/>
      <c r="BG533" s="174"/>
      <c r="BH533" s="174"/>
      <c r="BI533" s="174"/>
    </row>
    <row r="534" spans="9:61" x14ac:dyDescent="0.25"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  <c r="AD534" s="174"/>
      <c r="AE534" s="174"/>
      <c r="AF534" s="174"/>
      <c r="AG534" s="174"/>
      <c r="AH534" s="174"/>
      <c r="AI534" s="174"/>
      <c r="AJ534" s="174"/>
      <c r="AK534" s="174"/>
      <c r="AL534" s="174"/>
      <c r="AM534" s="174"/>
      <c r="AN534" s="174"/>
      <c r="AO534" s="174"/>
      <c r="AP534" s="174"/>
      <c r="AQ534" s="174"/>
      <c r="AR534" s="174"/>
      <c r="AS534" s="174"/>
      <c r="AT534" s="174"/>
      <c r="AU534" s="174"/>
      <c r="AV534" s="174"/>
      <c r="AW534" s="174"/>
      <c r="AX534" s="174"/>
      <c r="AY534" s="174"/>
      <c r="AZ534" s="174"/>
      <c r="BA534" s="174"/>
      <c r="BB534" s="174"/>
      <c r="BC534" s="174"/>
      <c r="BD534" s="174"/>
      <c r="BE534" s="174"/>
      <c r="BF534" s="174"/>
      <c r="BG534" s="174"/>
      <c r="BH534" s="174"/>
      <c r="BI534" s="174"/>
    </row>
    <row r="535" spans="9:61" x14ac:dyDescent="0.25"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  <c r="AC535" s="174"/>
      <c r="AD535" s="174"/>
      <c r="AE535" s="174"/>
      <c r="AF535" s="174"/>
      <c r="AG535" s="174"/>
      <c r="AH535" s="174"/>
      <c r="AI535" s="174"/>
      <c r="AJ535" s="174"/>
      <c r="AK535" s="174"/>
      <c r="AL535" s="174"/>
      <c r="AM535" s="174"/>
      <c r="AN535" s="174"/>
      <c r="AO535" s="174"/>
      <c r="AP535" s="174"/>
      <c r="AQ535" s="174"/>
      <c r="AR535" s="174"/>
      <c r="AS535" s="174"/>
      <c r="AT535" s="174"/>
      <c r="AU535" s="174"/>
      <c r="AV535" s="174"/>
      <c r="AW535" s="174"/>
      <c r="AX535" s="174"/>
      <c r="AY535" s="174"/>
      <c r="AZ535" s="174"/>
      <c r="BA535" s="174"/>
      <c r="BB535" s="174"/>
      <c r="BC535" s="174"/>
      <c r="BD535" s="174"/>
      <c r="BE535" s="174"/>
      <c r="BF535" s="174"/>
      <c r="BG535" s="174"/>
      <c r="BH535" s="174"/>
      <c r="BI535" s="174"/>
    </row>
    <row r="536" spans="9:61" x14ac:dyDescent="0.25"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  <c r="AE536" s="174"/>
      <c r="AF536" s="174"/>
      <c r="AG536" s="174"/>
      <c r="AH536" s="174"/>
      <c r="AI536" s="174"/>
      <c r="AJ536" s="174"/>
      <c r="AK536" s="174"/>
      <c r="AL536" s="174"/>
      <c r="AM536" s="174"/>
      <c r="AN536" s="174"/>
      <c r="AO536" s="174"/>
      <c r="AP536" s="174"/>
      <c r="AQ536" s="174"/>
      <c r="AR536" s="174"/>
      <c r="AS536" s="174"/>
      <c r="AT536" s="174"/>
      <c r="AU536" s="174"/>
      <c r="AV536" s="174"/>
      <c r="AW536" s="174"/>
      <c r="AX536" s="174"/>
      <c r="AY536" s="174"/>
      <c r="AZ536" s="174"/>
      <c r="BA536" s="174"/>
      <c r="BB536" s="174"/>
      <c r="BC536" s="174"/>
      <c r="BD536" s="174"/>
      <c r="BE536" s="174"/>
      <c r="BF536" s="174"/>
      <c r="BG536" s="174"/>
      <c r="BH536" s="174"/>
      <c r="BI536" s="174"/>
    </row>
    <row r="537" spans="9:61" x14ac:dyDescent="0.25"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174"/>
      <c r="Y537" s="174"/>
      <c r="Z537" s="174"/>
      <c r="AA537" s="174"/>
      <c r="AB537" s="174"/>
      <c r="AC537" s="174"/>
      <c r="AD537" s="174"/>
      <c r="AE537" s="174"/>
      <c r="AF537" s="174"/>
      <c r="AG537" s="174"/>
      <c r="AH537" s="174"/>
      <c r="AI537" s="174"/>
      <c r="AJ537" s="174"/>
      <c r="AK537" s="174"/>
      <c r="AL537" s="174"/>
      <c r="AM537" s="174"/>
      <c r="AN537" s="174"/>
      <c r="AO537" s="174"/>
      <c r="AP537" s="174"/>
      <c r="AQ537" s="174"/>
      <c r="AR537" s="174"/>
      <c r="AS537" s="174"/>
      <c r="AT537" s="174"/>
      <c r="AU537" s="174"/>
      <c r="AV537" s="174"/>
      <c r="AW537" s="174"/>
      <c r="AX537" s="174"/>
      <c r="AY537" s="174"/>
      <c r="AZ537" s="174"/>
      <c r="BA537" s="174"/>
      <c r="BB537" s="174"/>
      <c r="BC537" s="174"/>
      <c r="BD537" s="174"/>
      <c r="BE537" s="174"/>
      <c r="BF537" s="174"/>
      <c r="BG537" s="174"/>
      <c r="BH537" s="174"/>
      <c r="BI537" s="174"/>
    </row>
    <row r="538" spans="9:61" x14ac:dyDescent="0.25"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174"/>
      <c r="Y538" s="174"/>
      <c r="Z538" s="174"/>
      <c r="AA538" s="174"/>
      <c r="AB538" s="174"/>
      <c r="AC538" s="174"/>
      <c r="AD538" s="174"/>
      <c r="AE538" s="174"/>
      <c r="AF538" s="174"/>
      <c r="AG538" s="174"/>
      <c r="AH538" s="174"/>
      <c r="AI538" s="174"/>
      <c r="AJ538" s="174"/>
      <c r="AK538" s="174"/>
      <c r="AL538" s="174"/>
      <c r="AM538" s="174"/>
      <c r="AN538" s="174"/>
      <c r="AO538" s="174"/>
      <c r="AP538" s="174"/>
      <c r="AQ538" s="174"/>
      <c r="AR538" s="174"/>
      <c r="AS538" s="174"/>
      <c r="AT538" s="174"/>
      <c r="AU538" s="174"/>
      <c r="AV538" s="174"/>
      <c r="AW538" s="174"/>
      <c r="AX538" s="174"/>
      <c r="AY538" s="174"/>
      <c r="AZ538" s="174"/>
      <c r="BA538" s="174"/>
      <c r="BB538" s="174"/>
      <c r="BC538" s="174"/>
      <c r="BD538" s="174"/>
      <c r="BE538" s="174"/>
      <c r="BF538" s="174"/>
      <c r="BG538" s="174"/>
      <c r="BH538" s="174"/>
      <c r="BI538" s="174"/>
    </row>
    <row r="539" spans="9:61" x14ac:dyDescent="0.25"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174"/>
      <c r="Y539" s="174"/>
      <c r="Z539" s="174"/>
      <c r="AA539" s="174"/>
      <c r="AB539" s="174"/>
      <c r="AC539" s="174"/>
      <c r="AD539" s="174"/>
      <c r="AE539" s="174"/>
      <c r="AF539" s="174"/>
      <c r="AG539" s="174"/>
      <c r="AH539" s="174"/>
      <c r="AI539" s="174"/>
      <c r="AJ539" s="174"/>
      <c r="AK539" s="174"/>
      <c r="AL539" s="174"/>
      <c r="AM539" s="174"/>
      <c r="AN539" s="174"/>
      <c r="AO539" s="174"/>
      <c r="AP539" s="174"/>
      <c r="AQ539" s="174"/>
      <c r="AR539" s="174"/>
      <c r="AS539" s="174"/>
      <c r="AT539" s="174"/>
      <c r="AU539" s="174"/>
      <c r="AV539" s="174"/>
      <c r="AW539" s="174"/>
      <c r="AX539" s="174"/>
      <c r="AY539" s="174"/>
      <c r="AZ539" s="174"/>
      <c r="BA539" s="174"/>
      <c r="BB539" s="174"/>
      <c r="BC539" s="174"/>
      <c r="BD539" s="174"/>
      <c r="BE539" s="174"/>
      <c r="BF539" s="174"/>
      <c r="BG539" s="174"/>
      <c r="BH539" s="174"/>
      <c r="BI539" s="174"/>
    </row>
    <row r="540" spans="9:61" x14ac:dyDescent="0.25"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174"/>
      <c r="Y540" s="174"/>
      <c r="Z540" s="174"/>
      <c r="AA540" s="174"/>
      <c r="AB540" s="174"/>
      <c r="AC540" s="174"/>
      <c r="AD540" s="174"/>
      <c r="AE540" s="174"/>
      <c r="AF540" s="174"/>
      <c r="AG540" s="174"/>
      <c r="AH540" s="174"/>
      <c r="AI540" s="174"/>
      <c r="AJ540" s="174"/>
      <c r="AK540" s="174"/>
      <c r="AL540" s="174"/>
      <c r="AM540" s="174"/>
      <c r="AN540" s="174"/>
      <c r="AO540" s="174"/>
      <c r="AP540" s="174"/>
      <c r="AQ540" s="174"/>
      <c r="AR540" s="174"/>
      <c r="AS540" s="174"/>
      <c r="AT540" s="174"/>
      <c r="AU540" s="174"/>
      <c r="AV540" s="174"/>
      <c r="AW540" s="174"/>
      <c r="AX540" s="174"/>
      <c r="AY540" s="174"/>
      <c r="AZ540" s="174"/>
      <c r="BA540" s="174"/>
      <c r="BB540" s="174"/>
      <c r="BC540" s="174"/>
      <c r="BD540" s="174"/>
      <c r="BE540" s="174"/>
      <c r="BF540" s="174"/>
      <c r="BG540" s="174"/>
      <c r="BH540" s="174"/>
      <c r="BI540" s="174"/>
    </row>
    <row r="541" spans="9:61" x14ac:dyDescent="0.25"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174"/>
      <c r="Y541" s="174"/>
      <c r="Z541" s="174"/>
      <c r="AA541" s="174"/>
      <c r="AB541" s="174"/>
      <c r="AC541" s="174"/>
      <c r="AD541" s="174"/>
      <c r="AE541" s="174"/>
      <c r="AF541" s="174"/>
      <c r="AG541" s="174"/>
      <c r="AH541" s="174"/>
      <c r="AI541" s="174"/>
      <c r="AJ541" s="174"/>
      <c r="AK541" s="174"/>
      <c r="AL541" s="174"/>
      <c r="AM541" s="174"/>
      <c r="AN541" s="174"/>
      <c r="AO541" s="174"/>
      <c r="AP541" s="174"/>
      <c r="AQ541" s="174"/>
      <c r="AR541" s="174"/>
      <c r="AS541" s="174"/>
      <c r="AT541" s="174"/>
      <c r="AU541" s="174"/>
      <c r="AV541" s="174"/>
      <c r="AW541" s="174"/>
      <c r="AX541" s="174"/>
      <c r="AY541" s="174"/>
      <c r="AZ541" s="174"/>
      <c r="BA541" s="174"/>
      <c r="BB541" s="174"/>
      <c r="BC541" s="174"/>
      <c r="BD541" s="174"/>
      <c r="BE541" s="174"/>
      <c r="BF541" s="174"/>
      <c r="BG541" s="174"/>
      <c r="BH541" s="174"/>
      <c r="BI541" s="174"/>
    </row>
    <row r="542" spans="9:61" x14ac:dyDescent="0.25"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174"/>
      <c r="Y542" s="174"/>
      <c r="Z542" s="174"/>
      <c r="AA542" s="174"/>
      <c r="AB542" s="174"/>
      <c r="AC542" s="174"/>
      <c r="AD542" s="174"/>
      <c r="AE542" s="174"/>
      <c r="AF542" s="174"/>
      <c r="AG542" s="174"/>
      <c r="AH542" s="174"/>
      <c r="AI542" s="174"/>
      <c r="AJ542" s="174"/>
      <c r="AK542" s="174"/>
      <c r="AL542" s="174"/>
      <c r="AM542" s="174"/>
      <c r="AN542" s="174"/>
      <c r="AO542" s="174"/>
      <c r="AP542" s="174"/>
      <c r="AQ542" s="174"/>
      <c r="AR542" s="174"/>
      <c r="AS542" s="174"/>
      <c r="AT542" s="174"/>
      <c r="AU542" s="174"/>
      <c r="AV542" s="174"/>
      <c r="AW542" s="174"/>
      <c r="AX542" s="174"/>
      <c r="AY542" s="174"/>
      <c r="AZ542" s="174"/>
      <c r="BA542" s="174"/>
      <c r="BB542" s="174"/>
      <c r="BC542" s="174"/>
      <c r="BD542" s="174"/>
      <c r="BE542" s="174"/>
      <c r="BF542" s="174"/>
      <c r="BG542" s="174"/>
      <c r="BH542" s="174"/>
      <c r="BI542" s="174"/>
    </row>
    <row r="543" spans="9:61" x14ac:dyDescent="0.25"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174"/>
      <c r="Y543" s="174"/>
      <c r="Z543" s="174"/>
      <c r="AA543" s="174"/>
      <c r="AB543" s="174"/>
      <c r="AC543" s="174"/>
      <c r="AD543" s="174"/>
      <c r="AE543" s="174"/>
      <c r="AF543" s="174"/>
      <c r="AG543" s="174"/>
      <c r="AH543" s="174"/>
      <c r="AI543" s="174"/>
      <c r="AJ543" s="174"/>
      <c r="AK543" s="174"/>
      <c r="AL543" s="174"/>
      <c r="AM543" s="174"/>
      <c r="AN543" s="174"/>
      <c r="AO543" s="174"/>
      <c r="AP543" s="174"/>
      <c r="AQ543" s="174"/>
      <c r="AR543" s="174"/>
      <c r="AS543" s="174"/>
      <c r="AT543" s="174"/>
      <c r="AU543" s="174"/>
      <c r="AV543" s="174"/>
      <c r="AW543" s="174"/>
      <c r="AX543" s="174"/>
      <c r="AY543" s="174"/>
      <c r="AZ543" s="174"/>
      <c r="BA543" s="174"/>
      <c r="BB543" s="174"/>
      <c r="BC543" s="174"/>
      <c r="BD543" s="174"/>
      <c r="BE543" s="174"/>
      <c r="BF543" s="174"/>
      <c r="BG543" s="174"/>
      <c r="BH543" s="174"/>
      <c r="BI543" s="174"/>
    </row>
    <row r="544" spans="9:61" x14ac:dyDescent="0.25"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174"/>
      <c r="Y544" s="174"/>
      <c r="Z544" s="174"/>
      <c r="AA544" s="174"/>
      <c r="AB544" s="174"/>
      <c r="AC544" s="174"/>
      <c r="AD544" s="174"/>
      <c r="AE544" s="174"/>
      <c r="AF544" s="174"/>
      <c r="AG544" s="174"/>
      <c r="AH544" s="174"/>
      <c r="AI544" s="174"/>
      <c r="AJ544" s="174"/>
      <c r="AK544" s="174"/>
      <c r="AL544" s="174"/>
      <c r="AM544" s="174"/>
      <c r="AN544" s="174"/>
      <c r="AO544" s="174"/>
      <c r="AP544" s="174"/>
      <c r="AQ544" s="174"/>
      <c r="AR544" s="174"/>
      <c r="AS544" s="174"/>
      <c r="AT544" s="174"/>
      <c r="AU544" s="174"/>
      <c r="AV544" s="174"/>
      <c r="AW544" s="174"/>
      <c r="AX544" s="174"/>
      <c r="AY544" s="174"/>
      <c r="AZ544" s="174"/>
      <c r="BA544" s="174"/>
      <c r="BB544" s="174"/>
      <c r="BC544" s="174"/>
      <c r="BD544" s="174"/>
      <c r="BE544" s="174"/>
      <c r="BF544" s="174"/>
      <c r="BG544" s="174"/>
      <c r="BH544" s="174"/>
      <c r="BI544" s="174"/>
    </row>
    <row r="545" spans="9:61" x14ac:dyDescent="0.25"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174"/>
      <c r="Y545" s="174"/>
      <c r="Z545" s="174"/>
      <c r="AA545" s="174"/>
      <c r="AB545" s="174"/>
      <c r="AC545" s="174"/>
      <c r="AD545" s="174"/>
      <c r="AE545" s="174"/>
      <c r="AF545" s="174"/>
      <c r="AG545" s="174"/>
      <c r="AH545" s="174"/>
      <c r="AI545" s="174"/>
      <c r="AJ545" s="174"/>
      <c r="AK545" s="174"/>
      <c r="AL545" s="174"/>
      <c r="AM545" s="174"/>
      <c r="AN545" s="174"/>
      <c r="AO545" s="174"/>
      <c r="AP545" s="174"/>
      <c r="AQ545" s="174"/>
      <c r="AR545" s="174"/>
      <c r="AS545" s="174"/>
      <c r="AT545" s="174"/>
      <c r="AU545" s="174"/>
      <c r="AV545" s="174"/>
      <c r="AW545" s="174"/>
      <c r="AX545" s="174"/>
      <c r="AY545" s="174"/>
      <c r="AZ545" s="174"/>
      <c r="BA545" s="174"/>
      <c r="BB545" s="174"/>
      <c r="BC545" s="174"/>
      <c r="BD545" s="174"/>
      <c r="BE545" s="174"/>
      <c r="BF545" s="174"/>
      <c r="BG545" s="174"/>
      <c r="BH545" s="174"/>
      <c r="BI545" s="174"/>
    </row>
    <row r="546" spans="9:61" x14ac:dyDescent="0.25"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174"/>
      <c r="Y546" s="174"/>
      <c r="Z546" s="174"/>
      <c r="AA546" s="174"/>
      <c r="AB546" s="174"/>
      <c r="AC546" s="174"/>
      <c r="AD546" s="174"/>
      <c r="AE546" s="174"/>
      <c r="AF546" s="174"/>
      <c r="AG546" s="174"/>
      <c r="AH546" s="174"/>
      <c r="AI546" s="174"/>
      <c r="AJ546" s="174"/>
      <c r="AK546" s="174"/>
      <c r="AL546" s="174"/>
      <c r="AM546" s="174"/>
      <c r="AN546" s="174"/>
      <c r="AO546" s="174"/>
      <c r="AP546" s="174"/>
      <c r="AQ546" s="174"/>
      <c r="AR546" s="174"/>
      <c r="AS546" s="174"/>
      <c r="AT546" s="174"/>
      <c r="AU546" s="174"/>
      <c r="AV546" s="174"/>
      <c r="AW546" s="174"/>
      <c r="AX546" s="174"/>
      <c r="AY546" s="174"/>
      <c r="AZ546" s="174"/>
      <c r="BA546" s="174"/>
      <c r="BB546" s="174"/>
      <c r="BC546" s="174"/>
      <c r="BD546" s="174"/>
      <c r="BE546" s="174"/>
      <c r="BF546" s="174"/>
      <c r="BG546" s="174"/>
      <c r="BH546" s="174"/>
      <c r="BI546" s="174"/>
    </row>
    <row r="547" spans="9:61" x14ac:dyDescent="0.25"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174"/>
      <c r="Y547" s="174"/>
      <c r="Z547" s="174"/>
      <c r="AA547" s="174"/>
      <c r="AB547" s="174"/>
      <c r="AC547" s="174"/>
      <c r="AD547" s="174"/>
      <c r="AE547" s="174"/>
      <c r="AF547" s="174"/>
      <c r="AG547" s="174"/>
      <c r="AH547" s="174"/>
      <c r="AI547" s="174"/>
      <c r="AJ547" s="174"/>
      <c r="AK547" s="174"/>
      <c r="AL547" s="174"/>
      <c r="AM547" s="174"/>
      <c r="AN547" s="174"/>
      <c r="AO547" s="174"/>
      <c r="AP547" s="174"/>
      <c r="AQ547" s="174"/>
      <c r="AR547" s="174"/>
      <c r="AS547" s="174"/>
      <c r="AT547" s="174"/>
      <c r="AU547" s="174"/>
      <c r="AV547" s="174"/>
      <c r="AW547" s="174"/>
      <c r="AX547" s="174"/>
      <c r="AY547" s="174"/>
      <c r="AZ547" s="174"/>
      <c r="BA547" s="174"/>
      <c r="BB547" s="174"/>
      <c r="BC547" s="174"/>
      <c r="BD547" s="174"/>
      <c r="BE547" s="174"/>
      <c r="BF547" s="174"/>
      <c r="BG547" s="174"/>
      <c r="BH547" s="174"/>
      <c r="BI547" s="174"/>
    </row>
    <row r="548" spans="9:61" x14ac:dyDescent="0.25"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174"/>
      <c r="Y548" s="174"/>
      <c r="Z548" s="174"/>
      <c r="AA548" s="174"/>
      <c r="AB548" s="174"/>
      <c r="AC548" s="174"/>
      <c r="AD548" s="174"/>
      <c r="AE548" s="174"/>
      <c r="AF548" s="174"/>
      <c r="AG548" s="174"/>
      <c r="AH548" s="174"/>
      <c r="AI548" s="174"/>
      <c r="AJ548" s="174"/>
      <c r="AK548" s="174"/>
      <c r="AL548" s="174"/>
      <c r="AM548" s="174"/>
      <c r="AN548" s="174"/>
      <c r="AO548" s="174"/>
      <c r="AP548" s="174"/>
      <c r="AQ548" s="174"/>
      <c r="AR548" s="174"/>
      <c r="AS548" s="174"/>
      <c r="AT548" s="174"/>
      <c r="AU548" s="174"/>
      <c r="AV548" s="174"/>
      <c r="AW548" s="174"/>
      <c r="AX548" s="174"/>
      <c r="AY548" s="174"/>
      <c r="AZ548" s="174"/>
      <c r="BA548" s="174"/>
      <c r="BB548" s="174"/>
      <c r="BC548" s="174"/>
      <c r="BD548" s="174"/>
      <c r="BE548" s="174"/>
      <c r="BF548" s="174"/>
      <c r="BG548" s="174"/>
      <c r="BH548" s="174"/>
      <c r="BI548" s="174"/>
    </row>
    <row r="549" spans="9:61" x14ac:dyDescent="0.25"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174"/>
      <c r="Y549" s="174"/>
      <c r="Z549" s="174"/>
      <c r="AA549" s="174"/>
      <c r="AB549" s="174"/>
      <c r="AC549" s="174"/>
      <c r="AD549" s="174"/>
      <c r="AE549" s="174"/>
      <c r="AF549" s="174"/>
      <c r="AG549" s="174"/>
      <c r="AH549" s="174"/>
      <c r="AI549" s="174"/>
      <c r="AJ549" s="174"/>
      <c r="AK549" s="174"/>
      <c r="AL549" s="174"/>
      <c r="AM549" s="174"/>
      <c r="AN549" s="174"/>
      <c r="AO549" s="174"/>
      <c r="AP549" s="174"/>
      <c r="AQ549" s="174"/>
      <c r="AR549" s="174"/>
      <c r="AS549" s="174"/>
      <c r="AT549" s="174"/>
      <c r="AU549" s="174"/>
      <c r="AV549" s="174"/>
      <c r="AW549" s="174"/>
      <c r="AX549" s="174"/>
      <c r="AY549" s="174"/>
      <c r="AZ549" s="174"/>
      <c r="BA549" s="174"/>
      <c r="BB549" s="174"/>
      <c r="BC549" s="174"/>
      <c r="BD549" s="174"/>
      <c r="BE549" s="174"/>
      <c r="BF549" s="174"/>
      <c r="BG549" s="174"/>
      <c r="BH549" s="174"/>
      <c r="BI549" s="174"/>
    </row>
    <row r="550" spans="9:61" x14ac:dyDescent="0.25"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174"/>
      <c r="Y550" s="174"/>
      <c r="Z550" s="174"/>
      <c r="AA550" s="174"/>
      <c r="AB550" s="174"/>
      <c r="AC550" s="174"/>
      <c r="AD550" s="174"/>
      <c r="AE550" s="174"/>
      <c r="AF550" s="174"/>
      <c r="AG550" s="174"/>
      <c r="AH550" s="174"/>
      <c r="AI550" s="174"/>
      <c r="AJ550" s="174"/>
      <c r="AK550" s="174"/>
      <c r="AL550" s="174"/>
      <c r="AM550" s="174"/>
      <c r="AN550" s="174"/>
      <c r="AO550" s="174"/>
      <c r="AP550" s="174"/>
      <c r="AQ550" s="174"/>
      <c r="AR550" s="174"/>
      <c r="AS550" s="174"/>
      <c r="AT550" s="174"/>
      <c r="AU550" s="174"/>
      <c r="AV550" s="174"/>
      <c r="AW550" s="174"/>
      <c r="AX550" s="174"/>
      <c r="AY550" s="174"/>
      <c r="AZ550" s="174"/>
      <c r="BA550" s="174"/>
      <c r="BB550" s="174"/>
      <c r="BC550" s="174"/>
      <c r="BD550" s="174"/>
      <c r="BE550" s="174"/>
      <c r="BF550" s="174"/>
      <c r="BG550" s="174"/>
      <c r="BH550" s="174"/>
      <c r="BI550" s="174"/>
    </row>
    <row r="551" spans="9:61" x14ac:dyDescent="0.25"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174"/>
      <c r="Y551" s="174"/>
      <c r="Z551" s="174"/>
      <c r="AA551" s="174"/>
      <c r="AB551" s="174"/>
      <c r="AC551" s="174"/>
      <c r="AD551" s="174"/>
      <c r="AE551" s="174"/>
      <c r="AF551" s="174"/>
      <c r="AG551" s="174"/>
      <c r="AH551" s="174"/>
      <c r="AI551" s="174"/>
      <c r="AJ551" s="174"/>
      <c r="AK551" s="174"/>
      <c r="AL551" s="174"/>
      <c r="AM551" s="174"/>
      <c r="AN551" s="174"/>
      <c r="AO551" s="174"/>
      <c r="AP551" s="174"/>
      <c r="AQ551" s="174"/>
      <c r="AR551" s="174"/>
      <c r="AS551" s="174"/>
      <c r="AT551" s="174"/>
      <c r="AU551" s="174"/>
      <c r="AV551" s="174"/>
      <c r="AW551" s="174"/>
      <c r="AX551" s="174"/>
      <c r="AY551" s="174"/>
      <c r="AZ551" s="174"/>
      <c r="BA551" s="174"/>
      <c r="BB551" s="174"/>
      <c r="BC551" s="174"/>
      <c r="BD551" s="174"/>
      <c r="BE551" s="174"/>
      <c r="BF551" s="174"/>
      <c r="BG551" s="174"/>
      <c r="BH551" s="174"/>
      <c r="BI551" s="174"/>
    </row>
    <row r="552" spans="9:61" x14ac:dyDescent="0.25"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174"/>
      <c r="Y552" s="174"/>
      <c r="Z552" s="174"/>
      <c r="AA552" s="174"/>
      <c r="AB552" s="174"/>
      <c r="AC552" s="174"/>
      <c r="AD552" s="174"/>
      <c r="AE552" s="174"/>
      <c r="AF552" s="174"/>
      <c r="AG552" s="174"/>
      <c r="AH552" s="174"/>
      <c r="AI552" s="174"/>
      <c r="AJ552" s="174"/>
      <c r="AK552" s="174"/>
      <c r="AL552" s="174"/>
      <c r="AM552" s="174"/>
      <c r="AN552" s="174"/>
      <c r="AO552" s="174"/>
      <c r="AP552" s="174"/>
      <c r="AQ552" s="174"/>
      <c r="AR552" s="174"/>
      <c r="AS552" s="174"/>
      <c r="AT552" s="174"/>
      <c r="AU552" s="174"/>
      <c r="AV552" s="174"/>
      <c r="AW552" s="174"/>
      <c r="AX552" s="174"/>
      <c r="AY552" s="174"/>
      <c r="AZ552" s="174"/>
      <c r="BA552" s="174"/>
      <c r="BB552" s="174"/>
      <c r="BC552" s="174"/>
      <c r="BD552" s="174"/>
      <c r="BE552" s="174"/>
      <c r="BF552" s="174"/>
      <c r="BG552" s="174"/>
      <c r="BH552" s="174"/>
      <c r="BI552" s="174"/>
    </row>
    <row r="553" spans="9:61" x14ac:dyDescent="0.25"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174"/>
      <c r="Y553" s="174"/>
      <c r="Z553" s="174"/>
      <c r="AA553" s="174"/>
      <c r="AB553" s="174"/>
      <c r="AC553" s="174"/>
      <c r="AD553" s="174"/>
      <c r="AE553" s="174"/>
      <c r="AF553" s="174"/>
      <c r="AG553" s="174"/>
      <c r="AH553" s="174"/>
      <c r="AI553" s="174"/>
      <c r="AJ553" s="174"/>
      <c r="AK553" s="174"/>
      <c r="AL553" s="174"/>
      <c r="AM553" s="174"/>
      <c r="AN553" s="174"/>
      <c r="AO553" s="174"/>
      <c r="AP553" s="174"/>
      <c r="AQ553" s="174"/>
      <c r="AR553" s="174"/>
      <c r="AS553" s="174"/>
      <c r="AT553" s="174"/>
      <c r="AU553" s="174"/>
      <c r="AV553" s="174"/>
      <c r="AW553" s="174"/>
      <c r="AX553" s="174"/>
      <c r="AY553" s="174"/>
      <c r="AZ553" s="174"/>
      <c r="BA553" s="174"/>
      <c r="BB553" s="174"/>
      <c r="BC553" s="174"/>
      <c r="BD553" s="174"/>
      <c r="BE553" s="174"/>
      <c r="BF553" s="174"/>
      <c r="BG553" s="174"/>
      <c r="BH553" s="174"/>
      <c r="BI553" s="174"/>
    </row>
    <row r="554" spans="9:61" x14ac:dyDescent="0.25"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  <c r="Z554" s="174"/>
      <c r="AA554" s="174"/>
      <c r="AB554" s="174"/>
      <c r="AC554" s="174"/>
      <c r="AD554" s="174"/>
      <c r="AE554" s="174"/>
      <c r="AF554" s="174"/>
      <c r="AG554" s="174"/>
      <c r="AH554" s="174"/>
      <c r="AI554" s="174"/>
      <c r="AJ554" s="174"/>
      <c r="AK554" s="174"/>
      <c r="AL554" s="174"/>
      <c r="AM554" s="174"/>
      <c r="AN554" s="174"/>
      <c r="AO554" s="174"/>
      <c r="AP554" s="174"/>
      <c r="AQ554" s="174"/>
      <c r="AR554" s="174"/>
      <c r="AS554" s="174"/>
      <c r="AT554" s="174"/>
      <c r="AU554" s="174"/>
      <c r="AV554" s="174"/>
      <c r="AW554" s="174"/>
      <c r="AX554" s="174"/>
      <c r="AY554" s="174"/>
      <c r="AZ554" s="174"/>
      <c r="BA554" s="174"/>
      <c r="BB554" s="174"/>
      <c r="BC554" s="174"/>
      <c r="BD554" s="174"/>
      <c r="BE554" s="174"/>
      <c r="BF554" s="174"/>
      <c r="BG554" s="174"/>
      <c r="BH554" s="174"/>
      <c r="BI554" s="174"/>
    </row>
    <row r="555" spans="9:61" x14ac:dyDescent="0.25"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  <c r="AU555" s="174"/>
      <c r="AV555" s="174"/>
    </row>
    <row r="556" spans="9:61" x14ac:dyDescent="0.25"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174"/>
      <c r="Y556" s="174"/>
      <c r="Z556" s="174"/>
      <c r="AA556" s="174"/>
      <c r="AB556" s="174"/>
      <c r="AC556" s="174"/>
      <c r="AD556" s="174"/>
      <c r="AE556" s="174"/>
      <c r="AF556" s="174"/>
      <c r="AG556" s="174"/>
      <c r="AH556" s="174"/>
      <c r="AI556" s="174"/>
      <c r="AJ556" s="174"/>
      <c r="AK556" s="174"/>
      <c r="AL556" s="174"/>
      <c r="AM556" s="174"/>
      <c r="AN556" s="174"/>
      <c r="AO556" s="174"/>
      <c r="AP556" s="174"/>
      <c r="AQ556" s="174"/>
      <c r="AR556" s="174"/>
      <c r="AS556" s="174"/>
      <c r="AT556" s="174"/>
      <c r="AU556" s="174"/>
      <c r="AV556" s="174"/>
    </row>
    <row r="557" spans="9:61" x14ac:dyDescent="0.25"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174"/>
      <c r="Y557" s="174"/>
      <c r="Z557" s="174"/>
      <c r="AA557" s="174"/>
      <c r="AB557" s="174"/>
      <c r="AC557" s="174"/>
      <c r="AD557" s="174"/>
      <c r="AE557" s="174"/>
      <c r="AF557" s="174"/>
      <c r="AG557" s="174"/>
      <c r="AH557" s="174"/>
      <c r="AI557" s="174"/>
      <c r="AJ557" s="174"/>
      <c r="AK557" s="174"/>
      <c r="AL557" s="174"/>
      <c r="AM557" s="174"/>
      <c r="AN557" s="174"/>
      <c r="AO557" s="174"/>
      <c r="AP557" s="174"/>
      <c r="AQ557" s="174"/>
      <c r="AR557" s="174"/>
      <c r="AS557" s="174"/>
      <c r="AT557" s="174"/>
      <c r="AU557" s="174"/>
      <c r="AV557" s="174"/>
    </row>
    <row r="558" spans="9:61" x14ac:dyDescent="0.25"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174"/>
      <c r="Y558" s="174"/>
      <c r="Z558" s="174"/>
      <c r="AA558" s="174"/>
      <c r="AB558" s="174"/>
      <c r="AC558" s="174"/>
      <c r="AD558" s="174"/>
      <c r="AE558" s="174"/>
      <c r="AF558" s="174"/>
      <c r="AG558" s="174"/>
      <c r="AH558" s="174"/>
      <c r="AI558" s="174"/>
      <c r="AJ558" s="174"/>
      <c r="AK558" s="174"/>
      <c r="AL558" s="174"/>
      <c r="AM558" s="174"/>
      <c r="AN558" s="174"/>
      <c r="AO558" s="174"/>
      <c r="AP558" s="174"/>
      <c r="AQ558" s="174"/>
      <c r="AR558" s="174"/>
      <c r="AS558" s="174"/>
      <c r="AT558" s="174"/>
      <c r="AU558" s="174"/>
      <c r="AV558" s="174"/>
    </row>
    <row r="559" spans="9:61" x14ac:dyDescent="0.25"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174"/>
      <c r="Y559" s="174"/>
      <c r="Z559" s="174"/>
      <c r="AA559" s="174"/>
      <c r="AB559" s="174"/>
      <c r="AC559" s="174"/>
      <c r="AD559" s="174"/>
      <c r="AE559" s="174"/>
      <c r="AF559" s="174"/>
      <c r="AG559" s="174"/>
      <c r="AH559" s="174"/>
      <c r="AI559" s="174"/>
      <c r="AJ559" s="174"/>
      <c r="AK559" s="174"/>
      <c r="AL559" s="174"/>
      <c r="AM559" s="174"/>
      <c r="AN559" s="174"/>
      <c r="AO559" s="174"/>
      <c r="AP559" s="174"/>
      <c r="AQ559" s="174"/>
      <c r="AR559" s="174"/>
      <c r="AS559" s="174"/>
      <c r="AT559" s="174"/>
      <c r="AU559" s="174"/>
      <c r="AV559" s="174"/>
    </row>
  </sheetData>
  <mergeCells count="25">
    <mergeCell ref="E91:F92"/>
    <mergeCell ref="G91:G92"/>
    <mergeCell ref="H91:H92"/>
    <mergeCell ref="I91:L91"/>
    <mergeCell ref="E400:F402"/>
    <mergeCell ref="G400:G402"/>
    <mergeCell ref="H400:H402"/>
    <mergeCell ref="D400:D402"/>
    <mergeCell ref="C400:C402"/>
    <mergeCell ref="BA91:BD91"/>
    <mergeCell ref="BE91:BG91"/>
    <mergeCell ref="C88:BG88"/>
    <mergeCell ref="C89:BG89"/>
    <mergeCell ref="C91:C92"/>
    <mergeCell ref="D91:D92"/>
    <mergeCell ref="AS91:AV91"/>
    <mergeCell ref="AW91:AZ91"/>
    <mergeCell ref="AO91:AR91"/>
    <mergeCell ref="Q91:T91"/>
    <mergeCell ref="U91:X91"/>
    <mergeCell ref="Y91:AB91"/>
    <mergeCell ref="AC91:AF91"/>
    <mergeCell ref="AG91:AJ91"/>
    <mergeCell ref="AK91:AN91"/>
    <mergeCell ref="M91:P91"/>
  </mergeCells>
  <pageMargins left="0.23622047244094491" right="0.23622047244094491" top="0.74803149606299213" bottom="0.74803149606299213" header="0.31496062992125984" footer="0.31496062992125984"/>
  <pageSetup paperSize="9" scale="70" fitToWidth="0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Volume</vt:lpstr>
      <vt:lpstr>Analisa Harga Satuan</vt:lpstr>
      <vt:lpstr>RAB</vt:lpstr>
      <vt:lpstr>Rekapitulasi</vt:lpstr>
      <vt:lpstr>Durasi</vt:lpstr>
      <vt:lpstr>Barchart</vt:lpstr>
      <vt:lpstr>'Analisa Harga Satuan'!Print_Area</vt:lpstr>
      <vt:lpstr>Barchart!Print_Area</vt:lpstr>
      <vt:lpstr>Durasi!Print_Area</vt:lpstr>
      <vt:lpstr>RAB!Print_Area</vt:lpstr>
      <vt:lpstr>Rekapitulasi!Print_Area</vt:lpstr>
      <vt:lpstr>Volume!Print_Area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2016-07-23T14:44:30Z</dcterms:modified>
</cp:coreProperties>
</file>